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تقرير الاسماك للنشر 2023\"/>
    </mc:Choice>
  </mc:AlternateContent>
  <bookViews>
    <workbookView xWindow="0" yWindow="540" windowWidth="15600" windowHeight="6480" activeTab="9"/>
  </bookViews>
  <sheets>
    <sheet name="1" sheetId="40" r:id="rId1"/>
    <sheet name="2" sheetId="2" r:id="rId2"/>
    <sheet name="3" sheetId="3" r:id="rId3"/>
    <sheet name="4" sheetId="4" r:id="rId4"/>
    <sheet name="ت4" sheetId="5" r:id="rId5"/>
    <sheet name="4ح" sheetId="46" r:id="rId6"/>
    <sheet name="5" sheetId="8" r:id="rId7"/>
    <sheet name="6" sheetId="52" r:id="rId8"/>
    <sheet name="7" sheetId="54" r:id="rId9"/>
    <sheet name="8" sheetId="48" r:id="rId10"/>
    <sheet name="9" sheetId="12" r:id="rId11"/>
    <sheet name="10" sheetId="13" r:id="rId12"/>
    <sheet name="11خ" sheetId="15" r:id="rId13"/>
    <sheet name="12u" sheetId="16" r:id="rId14"/>
    <sheet name="12ع" sheetId="17" r:id="rId15"/>
    <sheet name="12ه" sheetId="55" r:id="rId16"/>
    <sheet name="12ض" sheetId="18" r:id="rId17"/>
    <sheet name="13" sheetId="20" r:id="rId18"/>
    <sheet name="13ث" sheetId="21" r:id="rId19"/>
    <sheet name="14" sheetId="25" r:id="rId20"/>
    <sheet name="14ق" sheetId="26" r:id="rId21"/>
    <sheet name="15" sheetId="67" r:id="rId22"/>
    <sheet name="16" sheetId="65" r:id="rId23"/>
    <sheet name="16s" sheetId="66" r:id="rId24"/>
    <sheet name="16w" sheetId="64" r:id="rId25"/>
    <sheet name="17" sheetId="69" r:id="rId26"/>
    <sheet name="18" sheetId="74" r:id="rId27"/>
    <sheet name="19" sheetId="71" r:id="rId28"/>
    <sheet name="20" sheetId="53" r:id="rId29"/>
    <sheet name="21" sheetId="75" r:id="rId30"/>
    <sheet name="22" sheetId="45" r:id="rId31"/>
    <sheet name="23" sheetId="44" r:id="rId32"/>
  </sheets>
  <definedNames>
    <definedName name="_xlnm.Print_Area" localSheetId="16">'12ض'!$B$2:$L$24</definedName>
    <definedName name="_xlnm.Print_Area" localSheetId="20">'14ق'!$A$2:$J$37</definedName>
    <definedName name="_xlnm.Print_Area" localSheetId="4">ت4!$A$2:$F$33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74" l="1"/>
  <c r="E14" i="74"/>
  <c r="D14" i="74"/>
  <c r="C14" i="74"/>
  <c r="E8" i="40" l="1"/>
  <c r="E9" i="40"/>
  <c r="E10" i="40"/>
  <c r="E11" i="40"/>
  <c r="E12" i="40"/>
  <c r="E13" i="40"/>
  <c r="E14" i="40"/>
  <c r="E15" i="40"/>
  <c r="E16" i="40"/>
  <c r="E17" i="40"/>
  <c r="E18" i="40"/>
  <c r="E19" i="40"/>
  <c r="E20" i="40"/>
  <c r="E21" i="40"/>
  <c r="E7" i="40"/>
  <c r="D22" i="40"/>
  <c r="C22" i="40" l="1"/>
  <c r="B22" i="40"/>
  <c r="E22" i="40" s="1"/>
  <c r="J28" i="44" l="1"/>
  <c r="I28" i="44"/>
  <c r="H28" i="44"/>
  <c r="G28" i="44"/>
  <c r="F28" i="44"/>
  <c r="E28" i="44"/>
  <c r="D28" i="44"/>
  <c r="C28" i="44"/>
  <c r="K28" i="44" s="1"/>
  <c r="K27" i="44"/>
  <c r="K26" i="44"/>
  <c r="K25" i="44"/>
  <c r="K24" i="44"/>
  <c r="K23" i="44"/>
  <c r="K22" i="44"/>
  <c r="K21" i="44"/>
  <c r="K20" i="44"/>
  <c r="K19" i="44"/>
  <c r="K18" i="44"/>
  <c r="K17" i="44"/>
  <c r="K16" i="44"/>
  <c r="K15" i="44"/>
  <c r="K14" i="44"/>
  <c r="K13" i="44"/>
  <c r="K12" i="44"/>
  <c r="K11" i="44"/>
  <c r="K10" i="44"/>
  <c r="K9" i="44"/>
  <c r="K8" i="44"/>
  <c r="K7" i="44"/>
  <c r="J21" i="45"/>
  <c r="I21" i="45"/>
  <c r="H21" i="45"/>
  <c r="G21" i="45"/>
  <c r="F21" i="45"/>
  <c r="E21" i="45"/>
  <c r="D21" i="45"/>
  <c r="C21" i="45"/>
  <c r="K21" i="45" s="1"/>
  <c r="K20" i="45"/>
  <c r="K19" i="45"/>
  <c r="K18" i="45"/>
  <c r="K17" i="45"/>
  <c r="K16" i="45"/>
  <c r="K15" i="45"/>
  <c r="K14" i="45"/>
  <c r="K13" i="45"/>
  <c r="K12" i="45"/>
  <c r="K11" i="45"/>
  <c r="K10" i="45"/>
  <c r="K9" i="45"/>
  <c r="R21" i="71" l="1"/>
  <c r="T7" i="71"/>
  <c r="M7" i="71" s="1"/>
  <c r="T8" i="71"/>
  <c r="S8" i="71" s="1"/>
  <c r="T9" i="71"/>
  <c r="Q9" i="71" s="1"/>
  <c r="T10" i="71"/>
  <c r="O10" i="71" s="1"/>
  <c r="T11" i="71"/>
  <c r="M11" i="71" s="1"/>
  <c r="T12" i="71"/>
  <c r="S12" i="71" s="1"/>
  <c r="T13" i="71"/>
  <c r="Q13" i="71" s="1"/>
  <c r="T14" i="71"/>
  <c r="O14" i="71" s="1"/>
  <c r="T15" i="71"/>
  <c r="M15" i="71" s="1"/>
  <c r="T16" i="71"/>
  <c r="S16" i="71" s="1"/>
  <c r="T17" i="71"/>
  <c r="Q17" i="71" s="1"/>
  <c r="T18" i="71"/>
  <c r="O18" i="71" s="1"/>
  <c r="T19" i="71"/>
  <c r="M19" i="71" s="1"/>
  <c r="T20" i="71"/>
  <c r="S20" i="71" s="1"/>
  <c r="T6" i="71"/>
  <c r="S6" i="71" s="1"/>
  <c r="P21" i="71"/>
  <c r="N21" i="71"/>
  <c r="L21" i="71"/>
  <c r="J21" i="71"/>
  <c r="H21" i="71"/>
  <c r="F21" i="71"/>
  <c r="D21" i="71"/>
  <c r="B21" i="71"/>
  <c r="Q20" i="71"/>
  <c r="O20" i="71"/>
  <c r="M20" i="71"/>
  <c r="K20" i="71"/>
  <c r="I20" i="71"/>
  <c r="G20" i="71"/>
  <c r="E20" i="71"/>
  <c r="O19" i="71"/>
  <c r="Q18" i="71"/>
  <c r="K18" i="71"/>
  <c r="I18" i="71"/>
  <c r="O17" i="71"/>
  <c r="K17" i="71"/>
  <c r="E17" i="71"/>
  <c r="Q16" i="71"/>
  <c r="O16" i="71"/>
  <c r="M16" i="71"/>
  <c r="K16" i="71"/>
  <c r="I16" i="71"/>
  <c r="G16" i="71"/>
  <c r="E16" i="71"/>
  <c r="O15" i="71"/>
  <c r="Q14" i="71"/>
  <c r="K14" i="71"/>
  <c r="I14" i="71"/>
  <c r="O13" i="71"/>
  <c r="M13" i="71"/>
  <c r="K13" i="71"/>
  <c r="G13" i="71"/>
  <c r="E13" i="71"/>
  <c r="Q12" i="71"/>
  <c r="O12" i="71"/>
  <c r="M12" i="71"/>
  <c r="K12" i="71"/>
  <c r="I12" i="71"/>
  <c r="G12" i="71"/>
  <c r="E12" i="71"/>
  <c r="O11" i="71"/>
  <c r="Q10" i="71"/>
  <c r="K10" i="71"/>
  <c r="I10" i="71"/>
  <c r="O9" i="71"/>
  <c r="M9" i="71"/>
  <c r="K9" i="71"/>
  <c r="G9" i="71"/>
  <c r="E9" i="71"/>
  <c r="Q8" i="71"/>
  <c r="O8" i="71"/>
  <c r="M8" i="71"/>
  <c r="K8" i="71"/>
  <c r="I8" i="71"/>
  <c r="G8" i="71"/>
  <c r="E8" i="71"/>
  <c r="O7" i="71"/>
  <c r="Q6" i="71"/>
  <c r="O6" i="71"/>
  <c r="M6" i="71"/>
  <c r="K6" i="71"/>
  <c r="I6" i="71"/>
  <c r="G6" i="71"/>
  <c r="E6" i="71"/>
  <c r="D51" i="8"/>
  <c r="C20" i="71" l="1"/>
  <c r="U20" i="71" s="1"/>
  <c r="C14" i="71"/>
  <c r="C10" i="71"/>
  <c r="C6" i="71"/>
  <c r="S15" i="71"/>
  <c r="S11" i="71"/>
  <c r="S7" i="71"/>
  <c r="G7" i="71"/>
  <c r="Q7" i="71"/>
  <c r="Q11" i="71"/>
  <c r="Q15" i="71"/>
  <c r="M17" i="71"/>
  <c r="Q19" i="71"/>
  <c r="T21" i="71"/>
  <c r="C21" i="71" s="1"/>
  <c r="C19" i="71"/>
  <c r="C13" i="71"/>
  <c r="C9" i="71"/>
  <c r="S18" i="71"/>
  <c r="S14" i="71"/>
  <c r="S10" i="71"/>
  <c r="G15" i="71"/>
  <c r="G19" i="71"/>
  <c r="C17" i="71"/>
  <c r="C12" i="71"/>
  <c r="U12" i="71" s="1"/>
  <c r="C8" i="71"/>
  <c r="U8" i="71" s="1"/>
  <c r="S17" i="71"/>
  <c r="S13" i="71"/>
  <c r="S9" i="71"/>
  <c r="C18" i="71"/>
  <c r="S19" i="71"/>
  <c r="I7" i="71"/>
  <c r="G11" i="71"/>
  <c r="K7" i="71"/>
  <c r="I11" i="71"/>
  <c r="I15" i="71"/>
  <c r="G17" i="71"/>
  <c r="I19" i="71"/>
  <c r="C16" i="71"/>
  <c r="U16" i="71" s="1"/>
  <c r="C11" i="71"/>
  <c r="C7" i="71"/>
  <c r="C15" i="71"/>
  <c r="U6" i="71"/>
  <c r="U9" i="71"/>
  <c r="E10" i="71"/>
  <c r="M10" i="71"/>
  <c r="K11" i="71"/>
  <c r="E14" i="71"/>
  <c r="M14" i="71"/>
  <c r="K15" i="71"/>
  <c r="E18" i="71"/>
  <c r="M18" i="71"/>
  <c r="K19" i="71"/>
  <c r="E7" i="71"/>
  <c r="I9" i="71"/>
  <c r="G10" i="71"/>
  <c r="E11" i="71"/>
  <c r="I13" i="71"/>
  <c r="U13" i="71" s="1"/>
  <c r="G14" i="71"/>
  <c r="E15" i="71"/>
  <c r="I17" i="71"/>
  <c r="U17" i="71" s="1"/>
  <c r="G18" i="71"/>
  <c r="E19" i="71"/>
  <c r="J21" i="25"/>
  <c r="J19" i="25"/>
  <c r="U10" i="71" l="1"/>
  <c r="U14" i="71"/>
  <c r="S21" i="71"/>
  <c r="U21" i="71" s="1"/>
  <c r="U18" i="71"/>
  <c r="U7" i="71"/>
  <c r="U11" i="71"/>
  <c r="U19" i="71"/>
  <c r="U15" i="71"/>
  <c r="L21" i="17"/>
  <c r="D20" i="18"/>
  <c r="E20" i="18"/>
  <c r="F20" i="18"/>
  <c r="G20" i="18"/>
  <c r="H20" i="18"/>
  <c r="I20" i="18"/>
  <c r="J20" i="18"/>
  <c r="K20" i="18"/>
  <c r="E21" i="18"/>
  <c r="F21" i="18"/>
  <c r="G21" i="18"/>
  <c r="H21" i="18"/>
  <c r="I21" i="18"/>
  <c r="J21" i="18"/>
  <c r="K21" i="18"/>
  <c r="E22" i="18"/>
  <c r="F22" i="18"/>
  <c r="G22" i="18"/>
  <c r="H22" i="18"/>
  <c r="I22" i="18"/>
  <c r="J22" i="18"/>
  <c r="K22" i="18"/>
  <c r="E23" i="18"/>
  <c r="F23" i="18"/>
  <c r="G23" i="18"/>
  <c r="H23" i="18"/>
  <c r="I23" i="18"/>
  <c r="J23" i="18"/>
  <c r="K23" i="18"/>
  <c r="D21" i="18"/>
  <c r="D22" i="18"/>
  <c r="D23" i="18"/>
  <c r="L18" i="18"/>
  <c r="L17" i="18"/>
  <c r="L16" i="18"/>
  <c r="L15" i="18"/>
  <c r="L13" i="18"/>
  <c r="L12" i="18"/>
  <c r="L11" i="18"/>
  <c r="L10" i="18"/>
  <c r="L8" i="18"/>
  <c r="L7" i="18"/>
  <c r="L6" i="18"/>
  <c r="L5" i="18"/>
  <c r="L23" i="55"/>
  <c r="L22" i="55"/>
  <c r="L21" i="55"/>
  <c r="L20" i="55"/>
  <c r="L18" i="55"/>
  <c r="L17" i="55"/>
  <c r="L16" i="55"/>
  <c r="L15" i="55"/>
  <c r="L13" i="55"/>
  <c r="L12" i="55"/>
  <c r="L11" i="55"/>
  <c r="L10" i="55"/>
  <c r="L8" i="55"/>
  <c r="L7" i="55"/>
  <c r="L6" i="55"/>
  <c r="L5" i="55"/>
  <c r="L23" i="17"/>
  <c r="L24" i="17" s="1"/>
  <c r="L22" i="17"/>
  <c r="L20" i="17"/>
  <c r="L18" i="17"/>
  <c r="L17" i="17"/>
  <c r="L16" i="17"/>
  <c r="L15" i="17"/>
  <c r="L13" i="17"/>
  <c r="L12" i="17"/>
  <c r="L11" i="17"/>
  <c r="L10" i="17"/>
  <c r="L5" i="17"/>
  <c r="L6" i="17"/>
  <c r="L8" i="17"/>
  <c r="F12" i="69"/>
  <c r="H22" i="67"/>
  <c r="F11" i="69"/>
  <c r="F10" i="69"/>
  <c r="F9" i="69"/>
  <c r="L9" i="55" l="1"/>
  <c r="L14" i="55"/>
  <c r="L19" i="55"/>
  <c r="L24" i="55"/>
  <c r="L9" i="17"/>
  <c r="L19" i="17"/>
  <c r="L14" i="17"/>
  <c r="L21" i="18"/>
  <c r="L22" i="18"/>
  <c r="J24" i="18"/>
  <c r="J7" i="69"/>
  <c r="L9" i="18"/>
  <c r="L14" i="18"/>
  <c r="L19" i="18"/>
  <c r="L23" i="18"/>
  <c r="L20" i="18"/>
  <c r="D29" i="26"/>
  <c r="D33" i="25"/>
  <c r="D29" i="25"/>
  <c r="L24" i="18" l="1"/>
  <c r="E24" i="17"/>
  <c r="E19" i="17"/>
  <c r="E51" i="8"/>
  <c r="D52" i="8"/>
  <c r="E52" i="8"/>
  <c r="C52" i="8"/>
  <c r="C51" i="8"/>
  <c r="F49" i="8"/>
  <c r="F50" i="8" s="1"/>
  <c r="F45" i="8"/>
  <c r="F24" i="8"/>
  <c r="F22" i="8"/>
  <c r="F20" i="8"/>
  <c r="F15" i="8"/>
  <c r="F7" i="8"/>
  <c r="F8" i="8" s="1"/>
  <c r="F6" i="8"/>
  <c r="F43" i="8"/>
  <c r="F42" i="8"/>
  <c r="F44" i="8" s="1"/>
  <c r="F39" i="8"/>
  <c r="F34" i="8"/>
  <c r="F33" i="8"/>
  <c r="F31" i="8"/>
  <c r="F30" i="8"/>
  <c r="F28" i="8"/>
  <c r="F27" i="8"/>
  <c r="F53" i="8" l="1"/>
  <c r="F17" i="8"/>
  <c r="E14" i="17"/>
  <c r="F14" i="17"/>
  <c r="F11" i="54"/>
  <c r="F8" i="54"/>
  <c r="F9" i="54"/>
  <c r="F10" i="54"/>
  <c r="F12" i="54"/>
  <c r="F13" i="54"/>
  <c r="F14" i="54"/>
  <c r="F15" i="54"/>
  <c r="F16" i="54"/>
  <c r="F17" i="54"/>
  <c r="F18" i="54"/>
  <c r="F19" i="54"/>
  <c r="F20" i="54"/>
  <c r="F21" i="54"/>
  <c r="G8" i="54"/>
  <c r="H8" i="54" s="1"/>
  <c r="G9" i="54"/>
  <c r="G10" i="54"/>
  <c r="G11" i="54"/>
  <c r="H11" i="54" s="1"/>
  <c r="G12" i="54"/>
  <c r="G13" i="54"/>
  <c r="H13" i="54" s="1"/>
  <c r="G14" i="54"/>
  <c r="G15" i="54"/>
  <c r="G16" i="54"/>
  <c r="G17" i="54"/>
  <c r="H17" i="54" s="1"/>
  <c r="G18" i="54"/>
  <c r="G19" i="54"/>
  <c r="G20" i="54"/>
  <c r="G21" i="54"/>
  <c r="H21" i="54" s="1"/>
  <c r="G7" i="54"/>
  <c r="F7" i="54"/>
  <c r="D22" i="54"/>
  <c r="E22" i="54"/>
  <c r="C22" i="54"/>
  <c r="B22" i="54"/>
  <c r="H9" i="20"/>
  <c r="L9" i="21"/>
  <c r="G11" i="21"/>
  <c r="H15" i="21"/>
  <c r="H16" i="21"/>
  <c r="H22" i="21"/>
  <c r="H9" i="21"/>
  <c r="G12" i="21"/>
  <c r="G13" i="21"/>
  <c r="G14" i="21"/>
  <c r="G15" i="21"/>
  <c r="G16" i="21"/>
  <c r="G17" i="21"/>
  <c r="G18" i="21"/>
  <c r="G21" i="21"/>
  <c r="G22" i="21"/>
  <c r="G23" i="21"/>
  <c r="G9" i="21"/>
  <c r="D24" i="17"/>
  <c r="F24" i="17"/>
  <c r="F32" i="5"/>
  <c r="F31" i="5"/>
  <c r="F30" i="5"/>
  <c r="F29" i="5"/>
  <c r="F28" i="5"/>
  <c r="F32" i="4"/>
  <c r="F31" i="4"/>
  <c r="F30" i="4"/>
  <c r="F29" i="4"/>
  <c r="F28" i="4"/>
  <c r="F26" i="4"/>
  <c r="F25" i="4"/>
  <c r="F24" i="4"/>
  <c r="F23" i="4"/>
  <c r="F22" i="4"/>
  <c r="F20" i="4"/>
  <c r="F19" i="4"/>
  <c r="F18" i="4"/>
  <c r="F17" i="4"/>
  <c r="F16" i="4"/>
  <c r="F14" i="4"/>
  <c r="F13" i="4"/>
  <c r="F12" i="4"/>
  <c r="F11" i="4"/>
  <c r="F10" i="4"/>
  <c r="F8" i="4"/>
  <c r="F7" i="4"/>
  <c r="F6" i="4"/>
  <c r="F5" i="4"/>
  <c r="F4" i="4"/>
  <c r="C35" i="46"/>
  <c r="D35" i="46"/>
  <c r="E35" i="46"/>
  <c r="F35" i="46" s="1"/>
  <c r="C36" i="46"/>
  <c r="D36" i="46"/>
  <c r="E36" i="46"/>
  <c r="C37" i="46"/>
  <c r="D37" i="46"/>
  <c r="E37" i="46"/>
  <c r="C38" i="46"/>
  <c r="D38" i="46"/>
  <c r="E38" i="46"/>
  <c r="D34" i="46"/>
  <c r="E34" i="46"/>
  <c r="C34" i="46"/>
  <c r="H12" i="54" l="1"/>
  <c r="H19" i="54"/>
  <c r="H15" i="54"/>
  <c r="H10" i="54"/>
  <c r="F34" i="46"/>
  <c r="H20" i="54"/>
  <c r="H16" i="54"/>
  <c r="H18" i="54"/>
  <c r="H14" i="54"/>
  <c r="H9" i="54"/>
  <c r="F36" i="46"/>
  <c r="H7" i="54"/>
  <c r="F22" i="54"/>
  <c r="G22" i="54"/>
  <c r="F37" i="46"/>
  <c r="F38" i="46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9" i="2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I10" i="21"/>
  <c r="J10" i="21"/>
  <c r="I11" i="21"/>
  <c r="J11" i="21"/>
  <c r="I12" i="21"/>
  <c r="J12" i="21"/>
  <c r="I13" i="21"/>
  <c r="J13" i="21"/>
  <c r="I14" i="21"/>
  <c r="J14" i="21"/>
  <c r="I15" i="21"/>
  <c r="J15" i="21"/>
  <c r="I16" i="21"/>
  <c r="J16" i="21"/>
  <c r="I17" i="21"/>
  <c r="J17" i="21"/>
  <c r="I18" i="21"/>
  <c r="J18" i="21"/>
  <c r="I19" i="21"/>
  <c r="J19" i="21"/>
  <c r="I20" i="21"/>
  <c r="J20" i="21"/>
  <c r="I21" i="21"/>
  <c r="J21" i="21"/>
  <c r="I22" i="21"/>
  <c r="J22" i="21"/>
  <c r="I23" i="21"/>
  <c r="J23" i="21"/>
  <c r="J9" i="21"/>
  <c r="I9" i="21"/>
  <c r="N9" i="21" s="1"/>
  <c r="H22" i="54" l="1"/>
  <c r="G19" i="55"/>
  <c r="H19" i="55"/>
  <c r="I19" i="55"/>
  <c r="J19" i="55"/>
  <c r="K19" i="55"/>
  <c r="F19" i="55"/>
  <c r="E19" i="18"/>
  <c r="F19" i="18"/>
  <c r="G19" i="18"/>
  <c r="H19" i="18"/>
  <c r="I19" i="18"/>
  <c r="J19" i="18"/>
  <c r="K19" i="18"/>
  <c r="D19" i="18"/>
  <c r="E14" i="18"/>
  <c r="D14" i="18"/>
  <c r="F14" i="18"/>
  <c r="G14" i="18"/>
  <c r="H14" i="18"/>
  <c r="I14" i="18"/>
  <c r="J14" i="18"/>
  <c r="K14" i="18"/>
  <c r="E9" i="18"/>
  <c r="F9" i="18"/>
  <c r="G9" i="18"/>
  <c r="H9" i="18"/>
  <c r="I9" i="18"/>
  <c r="J9" i="18"/>
  <c r="K9" i="18"/>
  <c r="D9" i="18"/>
  <c r="F24" i="55"/>
  <c r="G24" i="55"/>
  <c r="H24" i="55"/>
  <c r="I24" i="55"/>
  <c r="J24" i="55"/>
  <c r="K24" i="55"/>
  <c r="E24" i="55"/>
  <c r="F14" i="55"/>
  <c r="G14" i="55"/>
  <c r="H14" i="55"/>
  <c r="I14" i="55"/>
  <c r="J14" i="55"/>
  <c r="K14" i="55"/>
  <c r="E14" i="55"/>
  <c r="E9" i="55"/>
  <c r="F9" i="55"/>
  <c r="G9" i="55"/>
  <c r="H9" i="55"/>
  <c r="I9" i="55"/>
  <c r="J9" i="55"/>
  <c r="K9" i="55"/>
  <c r="D9" i="55"/>
  <c r="F9" i="17"/>
  <c r="J9" i="17"/>
  <c r="D9" i="17"/>
  <c r="K9" i="17"/>
  <c r="G9" i="17"/>
  <c r="I9" i="17"/>
  <c r="H9" i="17"/>
  <c r="E9" i="17"/>
  <c r="D24" i="16" l="1"/>
  <c r="L22" i="16"/>
  <c r="L21" i="16"/>
  <c r="F24" i="16"/>
  <c r="G24" i="16"/>
  <c r="H24" i="16"/>
  <c r="I24" i="16"/>
  <c r="J24" i="16"/>
  <c r="K24" i="16"/>
  <c r="E24" i="16"/>
  <c r="L15" i="16"/>
  <c r="F19" i="16"/>
  <c r="G19" i="16"/>
  <c r="H19" i="16"/>
  <c r="I19" i="16"/>
  <c r="J19" i="16"/>
  <c r="K19" i="16"/>
  <c r="E19" i="16"/>
  <c r="D19" i="16"/>
  <c r="F14" i="16"/>
  <c r="H14" i="16"/>
  <c r="I14" i="16"/>
  <c r="J14" i="16"/>
  <c r="E14" i="16"/>
  <c r="E9" i="16"/>
  <c r="D14" i="16"/>
  <c r="L5" i="16"/>
  <c r="L8" i="16"/>
  <c r="L7" i="16"/>
  <c r="L6" i="16"/>
  <c r="D9" i="16"/>
  <c r="K9" i="16"/>
  <c r="G9" i="16"/>
  <c r="L18" i="16"/>
  <c r="L17" i="16"/>
  <c r="L16" i="16"/>
  <c r="L13" i="16"/>
  <c r="L10" i="16"/>
  <c r="J24" i="17"/>
  <c r="K24" i="17"/>
  <c r="G24" i="17"/>
  <c r="I24" i="17"/>
  <c r="H24" i="17"/>
  <c r="F19" i="17"/>
  <c r="J14" i="17"/>
  <c r="D14" i="17"/>
  <c r="K14" i="17"/>
  <c r="G14" i="17"/>
  <c r="I14" i="17"/>
  <c r="H14" i="17"/>
  <c r="F9" i="16"/>
  <c r="H9" i="16"/>
  <c r="I9" i="16"/>
  <c r="J9" i="16"/>
  <c r="F24" i="18" l="1"/>
  <c r="D24" i="18"/>
  <c r="L9" i="16"/>
  <c r="I24" i="18"/>
  <c r="G24" i="18"/>
  <c r="H24" i="18"/>
  <c r="K24" i="18"/>
  <c r="E24" i="18"/>
  <c r="L23" i="16"/>
  <c r="L20" i="16"/>
  <c r="L14" i="16"/>
  <c r="L19" i="16"/>
  <c r="L24" i="16" l="1"/>
  <c r="D18" i="69" l="1"/>
  <c r="E18" i="69"/>
  <c r="C18" i="69"/>
  <c r="N18" i="21" l="1"/>
  <c r="O26" i="67"/>
  <c r="N16" i="67"/>
  <c r="H27" i="67"/>
  <c r="N15" i="67"/>
  <c r="O22" i="67"/>
  <c r="M22" i="67"/>
  <c r="L22" i="67"/>
  <c r="K22" i="67"/>
  <c r="J22" i="67"/>
  <c r="I22" i="67"/>
  <c r="G22" i="67"/>
  <c r="F22" i="67"/>
  <c r="E22" i="67"/>
  <c r="D22" i="67"/>
  <c r="C22" i="67"/>
  <c r="N21" i="67"/>
  <c r="N20" i="67"/>
  <c r="N19" i="67"/>
  <c r="N18" i="67"/>
  <c r="N17" i="67"/>
  <c r="N14" i="67"/>
  <c r="N13" i="67"/>
  <c r="N12" i="67"/>
  <c r="N11" i="67"/>
  <c r="N10" i="67"/>
  <c r="N9" i="67"/>
  <c r="N8" i="67"/>
  <c r="N7" i="67"/>
  <c r="N22" i="67" l="1"/>
  <c r="O12" i="21" l="1"/>
  <c r="O13" i="21"/>
  <c r="O14" i="21"/>
  <c r="O15" i="21"/>
  <c r="O16" i="21"/>
  <c r="O17" i="21"/>
  <c r="O22" i="21"/>
  <c r="O9" i="21"/>
  <c r="N10" i="21"/>
  <c r="N11" i="21"/>
  <c r="N12" i="21"/>
  <c r="N13" i="21"/>
  <c r="N14" i="21"/>
  <c r="N15" i="21"/>
  <c r="N16" i="21"/>
  <c r="N17" i="21"/>
  <c r="N19" i="21"/>
  <c r="N20" i="21"/>
  <c r="N21" i="21"/>
  <c r="N22" i="21"/>
  <c r="N23" i="21"/>
  <c r="K9" i="21"/>
  <c r="F24" i="21"/>
  <c r="E24" i="21"/>
  <c r="D24" i="21"/>
  <c r="C24" i="21"/>
  <c r="B24" i="21"/>
  <c r="K10" i="21"/>
  <c r="K13" i="21"/>
  <c r="K14" i="21"/>
  <c r="K22" i="21"/>
  <c r="K11" i="21"/>
  <c r="K12" i="21"/>
  <c r="K15" i="21"/>
  <c r="K16" i="21"/>
  <c r="K17" i="21"/>
  <c r="K18" i="21"/>
  <c r="K20" i="21"/>
  <c r="K21" i="21"/>
  <c r="K23" i="21"/>
  <c r="D9" i="52"/>
  <c r="H24" i="21" l="1"/>
  <c r="G24" i="21"/>
  <c r="K19" i="21"/>
  <c r="K24" i="21" s="1"/>
  <c r="I24" i="64"/>
  <c r="I25" i="64"/>
  <c r="I26" i="64"/>
  <c r="I23" i="64"/>
  <c r="D24" i="64"/>
  <c r="E24" i="64"/>
  <c r="D25" i="64"/>
  <c r="E25" i="64"/>
  <c r="D26" i="64"/>
  <c r="E26" i="64"/>
  <c r="E23" i="64"/>
  <c r="C24" i="64"/>
  <c r="C25" i="64"/>
  <c r="C26" i="64"/>
  <c r="D23" i="64"/>
  <c r="C23" i="64"/>
  <c r="J18" i="64"/>
  <c r="J19" i="64"/>
  <c r="J20" i="64"/>
  <c r="J21" i="64"/>
  <c r="E22" i="64"/>
  <c r="J22" i="64" s="1"/>
  <c r="D22" i="64"/>
  <c r="C22" i="64"/>
  <c r="J13" i="64"/>
  <c r="J14" i="64"/>
  <c r="J15" i="64"/>
  <c r="J16" i="64"/>
  <c r="I17" i="64"/>
  <c r="E17" i="64"/>
  <c r="J17" i="64" s="1"/>
  <c r="D17" i="64"/>
  <c r="C17" i="64"/>
  <c r="J9" i="64"/>
  <c r="J10" i="64"/>
  <c r="J11" i="64"/>
  <c r="J8" i="64"/>
  <c r="E12" i="64"/>
  <c r="J12" i="64" s="1"/>
  <c r="D12" i="64"/>
  <c r="C12" i="64"/>
  <c r="J23" i="66"/>
  <c r="J24" i="66"/>
  <c r="J25" i="66"/>
  <c r="J26" i="66"/>
  <c r="J28" i="66"/>
  <c r="J29" i="66"/>
  <c r="J30" i="66"/>
  <c r="J31" i="66"/>
  <c r="J32" i="66"/>
  <c r="J33" i="66"/>
  <c r="J34" i="66"/>
  <c r="J35" i="66"/>
  <c r="J36" i="66"/>
  <c r="E27" i="66"/>
  <c r="J27" i="66" s="1"/>
  <c r="D27" i="66"/>
  <c r="C27" i="66"/>
  <c r="J18" i="66"/>
  <c r="J19" i="66"/>
  <c r="J20" i="66"/>
  <c r="J21" i="66"/>
  <c r="I22" i="66"/>
  <c r="E22" i="66"/>
  <c r="D22" i="66"/>
  <c r="C22" i="66"/>
  <c r="J13" i="66"/>
  <c r="J14" i="66"/>
  <c r="J15" i="66"/>
  <c r="J16" i="66"/>
  <c r="E17" i="66"/>
  <c r="J17" i="66" s="1"/>
  <c r="D17" i="66"/>
  <c r="C17" i="66"/>
  <c r="J9" i="66"/>
  <c r="J10" i="66"/>
  <c r="J11" i="66"/>
  <c r="J8" i="66"/>
  <c r="E12" i="66"/>
  <c r="J12" i="66" s="1"/>
  <c r="D12" i="66"/>
  <c r="C12" i="66"/>
  <c r="J33" i="65"/>
  <c r="J34" i="65"/>
  <c r="J35" i="65"/>
  <c r="J36" i="65"/>
  <c r="I37" i="65"/>
  <c r="E37" i="65"/>
  <c r="D37" i="65"/>
  <c r="C37" i="65"/>
  <c r="J28" i="65"/>
  <c r="J29" i="65"/>
  <c r="J30" i="65"/>
  <c r="J31" i="65"/>
  <c r="I32" i="65"/>
  <c r="E32" i="65"/>
  <c r="D32" i="65"/>
  <c r="C32" i="65"/>
  <c r="J23" i="65"/>
  <c r="J24" i="65"/>
  <c r="J25" i="65"/>
  <c r="J26" i="65"/>
  <c r="E27" i="65"/>
  <c r="J27" i="65" s="1"/>
  <c r="D27" i="65"/>
  <c r="C27" i="65"/>
  <c r="J18" i="65"/>
  <c r="J19" i="65"/>
  <c r="J20" i="65"/>
  <c r="J21" i="65"/>
  <c r="E22" i="65"/>
  <c r="J22" i="65" s="1"/>
  <c r="D22" i="65"/>
  <c r="C22" i="65"/>
  <c r="J13" i="65"/>
  <c r="J14" i="65"/>
  <c r="J15" i="65"/>
  <c r="J16" i="65"/>
  <c r="E17" i="65"/>
  <c r="J17" i="65" s="1"/>
  <c r="D17" i="65"/>
  <c r="C17" i="65"/>
  <c r="J9" i="65"/>
  <c r="J10" i="65"/>
  <c r="J11" i="65"/>
  <c r="J8" i="65"/>
  <c r="E12" i="65"/>
  <c r="J12" i="65" s="1"/>
  <c r="D12" i="65"/>
  <c r="C12" i="65"/>
  <c r="I37" i="66"/>
  <c r="J37" i="66" s="1"/>
  <c r="J22" i="66" l="1"/>
  <c r="D27" i="64"/>
  <c r="C27" i="64"/>
  <c r="J25" i="64"/>
  <c r="E27" i="64"/>
  <c r="J32" i="65"/>
  <c r="M33" i="64"/>
  <c r="J37" i="65"/>
  <c r="J26" i="64"/>
  <c r="I27" i="64"/>
  <c r="J24" i="64"/>
  <c r="J23" i="64"/>
  <c r="J27" i="64" l="1"/>
  <c r="B24" i="20"/>
  <c r="P12" i="20" l="1"/>
  <c r="P16" i="20"/>
  <c r="P9" i="20"/>
  <c r="O11" i="20"/>
  <c r="O12" i="20"/>
  <c r="O13" i="20"/>
  <c r="O14" i="20"/>
  <c r="O15" i="20"/>
  <c r="O16" i="20"/>
  <c r="O17" i="20"/>
  <c r="O18" i="20"/>
  <c r="O20" i="20"/>
  <c r="O21" i="20"/>
  <c r="O22" i="20"/>
  <c r="O23" i="20"/>
  <c r="O9" i="20"/>
  <c r="N24" i="20"/>
  <c r="M24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9" i="20"/>
  <c r="K24" i="20"/>
  <c r="J24" i="20"/>
  <c r="I13" i="20"/>
  <c r="I14" i="20"/>
  <c r="I16" i="20"/>
  <c r="I17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G24" i="20"/>
  <c r="M24" i="21" s="1"/>
  <c r="F24" i="20"/>
  <c r="L24" i="21" s="1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D24" i="20"/>
  <c r="J24" i="21" s="1"/>
  <c r="C24" i="20"/>
  <c r="I24" i="21" s="1"/>
  <c r="L24" i="20" l="1"/>
  <c r="N24" i="21"/>
  <c r="O24" i="21"/>
  <c r="O24" i="20"/>
  <c r="H24" i="20"/>
  <c r="P24" i="20"/>
  <c r="I24" i="20"/>
  <c r="E24" i="20"/>
  <c r="H35" i="26" l="1"/>
  <c r="H36" i="26"/>
  <c r="H34" i="26"/>
  <c r="G35" i="26"/>
  <c r="G36" i="26"/>
  <c r="G34" i="26"/>
  <c r="F35" i="26"/>
  <c r="F36" i="26"/>
  <c r="F34" i="26"/>
  <c r="E35" i="26"/>
  <c r="E36" i="26"/>
  <c r="E34" i="26"/>
  <c r="D35" i="26"/>
  <c r="D36" i="26"/>
  <c r="D34" i="26"/>
  <c r="C36" i="26"/>
  <c r="C35" i="26"/>
  <c r="C34" i="26"/>
  <c r="C37" i="26" l="1"/>
  <c r="J8" i="26"/>
  <c r="J10" i="26"/>
  <c r="J11" i="26"/>
  <c r="J12" i="26"/>
  <c r="J14" i="26"/>
  <c r="J15" i="26"/>
  <c r="J16" i="26"/>
  <c r="J18" i="26"/>
  <c r="J19" i="26"/>
  <c r="J20" i="26"/>
  <c r="J22" i="26"/>
  <c r="J23" i="26"/>
  <c r="J24" i="26"/>
  <c r="J26" i="26"/>
  <c r="J27" i="26"/>
  <c r="J28" i="26"/>
  <c r="J29" i="26"/>
  <c r="J30" i="26"/>
  <c r="J31" i="26"/>
  <c r="J32" i="26"/>
  <c r="J34" i="26"/>
  <c r="J35" i="26"/>
  <c r="J36" i="26"/>
  <c r="J7" i="26"/>
  <c r="J7" i="25"/>
  <c r="I8" i="26"/>
  <c r="I10" i="26"/>
  <c r="I11" i="26"/>
  <c r="I12" i="26"/>
  <c r="I14" i="26"/>
  <c r="I15" i="26"/>
  <c r="I16" i="26"/>
  <c r="I18" i="26"/>
  <c r="I19" i="26"/>
  <c r="I20" i="26"/>
  <c r="I22" i="26"/>
  <c r="I23" i="26"/>
  <c r="I24" i="26"/>
  <c r="I26" i="26"/>
  <c r="I27" i="26"/>
  <c r="I28" i="26"/>
  <c r="I29" i="26"/>
  <c r="I30" i="26"/>
  <c r="I31" i="26"/>
  <c r="I32" i="26"/>
  <c r="I34" i="26"/>
  <c r="I35" i="26"/>
  <c r="I36" i="26"/>
  <c r="I7" i="26"/>
  <c r="I7" i="25"/>
  <c r="J8" i="25"/>
  <c r="J10" i="25"/>
  <c r="J11" i="25"/>
  <c r="J12" i="25"/>
  <c r="J14" i="25"/>
  <c r="J15" i="25"/>
  <c r="J16" i="25"/>
  <c r="J18" i="25"/>
  <c r="J20" i="25"/>
  <c r="J22" i="25"/>
  <c r="J23" i="25"/>
  <c r="J24" i="25"/>
  <c r="J26" i="25"/>
  <c r="J27" i="25"/>
  <c r="J28" i="25"/>
  <c r="J30" i="25"/>
  <c r="J31" i="25"/>
  <c r="J32" i="25"/>
  <c r="J34" i="25"/>
  <c r="J35" i="25"/>
  <c r="J36" i="25"/>
  <c r="I8" i="25"/>
  <c r="I9" i="25"/>
  <c r="I10" i="25"/>
  <c r="I11" i="25"/>
  <c r="I12" i="25"/>
  <c r="I14" i="25"/>
  <c r="I15" i="25"/>
  <c r="I16" i="25"/>
  <c r="I18" i="25"/>
  <c r="I19" i="25"/>
  <c r="I20" i="25"/>
  <c r="I22" i="25"/>
  <c r="I23" i="25"/>
  <c r="I24" i="25"/>
  <c r="I26" i="25"/>
  <c r="I27" i="25"/>
  <c r="I28" i="25"/>
  <c r="I30" i="25"/>
  <c r="I31" i="25"/>
  <c r="I32" i="25"/>
  <c r="I34" i="25"/>
  <c r="I35" i="25"/>
  <c r="I36" i="25"/>
  <c r="D33" i="26"/>
  <c r="J33" i="26" s="1"/>
  <c r="C33" i="26"/>
  <c r="I33" i="26" s="1"/>
  <c r="D25" i="26"/>
  <c r="C25" i="26"/>
  <c r="I25" i="26" s="1"/>
  <c r="D21" i="26"/>
  <c r="J21" i="26" s="1"/>
  <c r="C21" i="26"/>
  <c r="I21" i="26" s="1"/>
  <c r="D17" i="26"/>
  <c r="J17" i="26" s="1"/>
  <c r="C17" i="26"/>
  <c r="I17" i="26" s="1"/>
  <c r="F13" i="26"/>
  <c r="E13" i="26"/>
  <c r="D13" i="26"/>
  <c r="C13" i="26"/>
  <c r="I13" i="26" s="1"/>
  <c r="F9" i="26"/>
  <c r="E9" i="26"/>
  <c r="D9" i="26"/>
  <c r="C9" i="26"/>
  <c r="I9" i="26" s="1"/>
  <c r="F37" i="25"/>
  <c r="E37" i="25"/>
  <c r="D37" i="25"/>
  <c r="C37" i="25"/>
  <c r="F33" i="25"/>
  <c r="E33" i="25"/>
  <c r="I33" i="25" s="1"/>
  <c r="H29" i="25"/>
  <c r="H37" i="26" s="1"/>
  <c r="G29" i="25"/>
  <c r="G37" i="26" s="1"/>
  <c r="F29" i="25"/>
  <c r="E29" i="25"/>
  <c r="E21" i="25"/>
  <c r="C29" i="25"/>
  <c r="D25" i="25"/>
  <c r="C25" i="25"/>
  <c r="I25" i="25" s="1"/>
  <c r="D17" i="25"/>
  <c r="C17" i="25"/>
  <c r="I17" i="25" s="1"/>
  <c r="D13" i="25"/>
  <c r="C13" i="25"/>
  <c r="I13" i="25" s="1"/>
  <c r="D9" i="25"/>
  <c r="E12" i="15"/>
  <c r="D12" i="15"/>
  <c r="B12" i="15"/>
  <c r="F21" i="13"/>
  <c r="J9" i="26" l="1"/>
  <c r="J9" i="25"/>
  <c r="J17" i="25"/>
  <c r="I21" i="25"/>
  <c r="J37" i="25"/>
  <c r="I29" i="25"/>
  <c r="J13" i="25"/>
  <c r="J25" i="25"/>
  <c r="J29" i="25"/>
  <c r="J33" i="25"/>
  <c r="J13" i="26"/>
  <c r="I37" i="25"/>
  <c r="E37" i="26"/>
  <c r="I37" i="26" s="1"/>
  <c r="F37" i="26"/>
  <c r="D37" i="26"/>
  <c r="J25" i="26"/>
  <c r="E21" i="13"/>
  <c r="E24" i="12"/>
  <c r="B24" i="12"/>
  <c r="I7" i="54"/>
  <c r="I9" i="54"/>
  <c r="I8" i="54"/>
  <c r="J37" i="26" l="1"/>
  <c r="C9" i="52" l="1"/>
  <c r="F26" i="5"/>
  <c r="F25" i="5"/>
  <c r="F24" i="5"/>
  <c r="F23" i="5"/>
  <c r="C27" i="5"/>
  <c r="F20" i="5"/>
  <c r="F19" i="5"/>
  <c r="F18" i="5"/>
  <c r="F17" i="5"/>
  <c r="F27" i="5" l="1"/>
  <c r="F32" i="46"/>
  <c r="F31" i="46"/>
  <c r="F27" i="46"/>
  <c r="F21" i="46"/>
  <c r="C21" i="46"/>
  <c r="F11" i="46"/>
  <c r="F15" i="46" s="1"/>
  <c r="C15" i="46"/>
  <c r="F7" i="46"/>
  <c r="F9" i="46" s="1"/>
  <c r="C9" i="46"/>
  <c r="C21" i="4"/>
  <c r="F21" i="4" s="1"/>
  <c r="C15" i="4"/>
  <c r="F15" i="4" s="1"/>
  <c r="C9" i="4"/>
  <c r="F9" i="4" s="1"/>
  <c r="F18" i="3"/>
  <c r="F15" i="3"/>
  <c r="F14" i="3"/>
  <c r="F13" i="3"/>
  <c r="F8" i="3"/>
  <c r="F7" i="3"/>
  <c r="F6" i="3"/>
  <c r="D21" i="3"/>
  <c r="C21" i="3"/>
  <c r="E9" i="2"/>
  <c r="D9" i="2"/>
  <c r="C9" i="2"/>
  <c r="F21" i="3" l="1"/>
  <c r="L20" i="54" l="1"/>
  <c r="J14" i="54"/>
  <c r="J15" i="54"/>
  <c r="J16" i="54"/>
  <c r="I19" i="54"/>
  <c r="K13" i="54"/>
  <c r="K12" i="54"/>
  <c r="I11" i="54"/>
  <c r="I10" i="54"/>
  <c r="J21" i="54" l="1"/>
  <c r="L19" i="54"/>
  <c r="L13" i="54"/>
  <c r="L12" i="54"/>
  <c r="K22" i="54"/>
  <c r="L11" i="54"/>
  <c r="K21" i="54"/>
  <c r="I21" i="54"/>
  <c r="K16" i="54"/>
  <c r="I16" i="54"/>
  <c r="I13" i="54"/>
  <c r="J19" i="54"/>
  <c r="K11" i="54"/>
  <c r="I17" i="54"/>
  <c r="J13" i="54"/>
  <c r="K20" i="54"/>
  <c r="I20" i="54"/>
  <c r="I12" i="54"/>
  <c r="J12" i="54"/>
  <c r="K7" i="54"/>
  <c r="K19" i="54"/>
  <c r="K15" i="54"/>
  <c r="L21" i="54"/>
  <c r="I15" i="54"/>
  <c r="J11" i="54"/>
  <c r="K18" i="54"/>
  <c r="K14" i="54"/>
  <c r="K10" i="54"/>
  <c r="I18" i="54"/>
  <c r="I14" i="54"/>
  <c r="K17" i="54"/>
  <c r="K9" i="54"/>
  <c r="J22" i="54"/>
  <c r="L22" i="54" l="1"/>
  <c r="I22" i="54"/>
  <c r="F33" i="46" l="1"/>
  <c r="E33" i="46"/>
  <c r="E39" i="46" s="1"/>
  <c r="D33" i="46"/>
  <c r="D39" i="46" s="1"/>
  <c r="C33" i="46"/>
  <c r="C27" i="46"/>
  <c r="C33" i="5"/>
  <c r="F33" i="5" s="1"/>
  <c r="F9" i="5"/>
  <c r="C33" i="4"/>
  <c r="F33" i="4" s="1"/>
  <c r="B21" i="13" l="1"/>
  <c r="F26" i="8"/>
  <c r="F21" i="5"/>
  <c r="C21" i="5"/>
  <c r="F15" i="5"/>
  <c r="C15" i="5"/>
  <c r="C9" i="5"/>
  <c r="C27" i="4"/>
  <c r="C39" i="46" l="1"/>
  <c r="F39" i="46" s="1"/>
  <c r="F47" i="8"/>
  <c r="F41" i="8"/>
  <c r="F38" i="8"/>
  <c r="F35" i="8"/>
  <c r="F32" i="8"/>
  <c r="F29" i="8"/>
  <c r="F23" i="8"/>
  <c r="F14" i="8"/>
  <c r="F11" i="8"/>
  <c r="F7" i="40" l="1"/>
</calcChain>
</file>

<file path=xl/comments1.xml><?xml version="1.0" encoding="utf-8"?>
<comments xmlns="http://schemas.openxmlformats.org/spreadsheetml/2006/main">
  <authors>
    <author>Sawsan Abdelsaheb</author>
  </authors>
  <commentList>
    <comment ref="J10" authorId="0" shapeId="0">
      <text>
        <r>
          <rPr>
            <b/>
            <sz val="9"/>
            <color indexed="81"/>
            <rFont val="Tahoma"/>
            <family val="2"/>
          </rPr>
          <t>Sawsan Abdelsaheb: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<sst xmlns="http://schemas.openxmlformats.org/spreadsheetml/2006/main" count="1174" uniqueCount="337">
  <si>
    <t xml:space="preserve"> المحافظة</t>
  </si>
  <si>
    <t>المنتجة</t>
  </si>
  <si>
    <t>المتوقفة</t>
  </si>
  <si>
    <t>قيد الانجاز</t>
  </si>
  <si>
    <t>نينوى</t>
  </si>
  <si>
    <t>كركوك</t>
  </si>
  <si>
    <t xml:space="preserve">ديالى </t>
  </si>
  <si>
    <t>الانبار</t>
  </si>
  <si>
    <t>بغداد</t>
  </si>
  <si>
    <t>بابل</t>
  </si>
  <si>
    <t>كربلاء</t>
  </si>
  <si>
    <t>واسط</t>
  </si>
  <si>
    <t>صلاح الدين</t>
  </si>
  <si>
    <t>النجف</t>
  </si>
  <si>
    <t xml:space="preserve">القادسية </t>
  </si>
  <si>
    <t xml:space="preserve">المثنى </t>
  </si>
  <si>
    <t>ذي قار</t>
  </si>
  <si>
    <t>البصرة</t>
  </si>
  <si>
    <t>المجموع</t>
  </si>
  <si>
    <t>على مستوى العراق</t>
  </si>
  <si>
    <t xml:space="preserve"> جدول (2)</t>
  </si>
  <si>
    <t>البيئة</t>
  </si>
  <si>
    <t>نوع المزرعة</t>
  </si>
  <si>
    <t>احواض طينية</t>
  </si>
  <si>
    <t>اقفاص عائمة</t>
  </si>
  <si>
    <t>احواض مغلقة</t>
  </si>
  <si>
    <t>حضر</t>
  </si>
  <si>
    <t>ريف</t>
  </si>
  <si>
    <t>المجموع الكلي</t>
  </si>
  <si>
    <t>المحافظة</t>
  </si>
  <si>
    <t xml:space="preserve">  المزرعة لديها اكثر من تخصص واحد* </t>
  </si>
  <si>
    <t>سنة التشغيل</t>
  </si>
  <si>
    <t>انتاج اسماك</t>
  </si>
  <si>
    <t>انتاج اصبعيات</t>
  </si>
  <si>
    <t>انتاج اسماك واصبعيات</t>
  </si>
  <si>
    <t>1991-1981</t>
  </si>
  <si>
    <t>ديالى</t>
  </si>
  <si>
    <t>المثنى</t>
  </si>
  <si>
    <t>ميسان</t>
  </si>
  <si>
    <t>القادسية</t>
  </si>
  <si>
    <t>على مستوى المحافظات</t>
  </si>
  <si>
    <t>مجاز</t>
  </si>
  <si>
    <t>غير مجاز</t>
  </si>
  <si>
    <t>عدد المزارع</t>
  </si>
  <si>
    <t xml:space="preserve"> جدول (7)</t>
  </si>
  <si>
    <t>%</t>
  </si>
  <si>
    <t>زراعية</t>
  </si>
  <si>
    <t>غير زراعية</t>
  </si>
  <si>
    <t>مصادر المياه %</t>
  </si>
  <si>
    <t>مياه بزل</t>
  </si>
  <si>
    <t>مياه نهر</t>
  </si>
  <si>
    <t>مياه بئر</t>
  </si>
  <si>
    <t xml:space="preserve">عدد مزارع الاسماك ومجموع (المساحة المخصصة لمزرعة الاسماك ،عدد الاحواض ، المساحة المائية </t>
  </si>
  <si>
    <t>نوع المزرعة : أحواض طينية</t>
  </si>
  <si>
    <t>عدد الاحواض</t>
  </si>
  <si>
    <t>متوسط ارتفاع عمود الماء (م)</t>
  </si>
  <si>
    <t>اولك</t>
  </si>
  <si>
    <t>دونم</t>
  </si>
  <si>
    <t xml:space="preserve">عدد مزارع الاسماك ومجموع (المساحة المخصصة لمزرعة الاسماك ،عدد الاقفاص ، حجم الاقفاص </t>
  </si>
  <si>
    <t>نوع المزرعة : اقفاص عائمة</t>
  </si>
  <si>
    <t>عدد الاقفاص</t>
  </si>
  <si>
    <t>قيمة الموجودات الثابتة</t>
  </si>
  <si>
    <t>الأراضي</t>
  </si>
  <si>
    <t>أبنية سكنية</t>
  </si>
  <si>
    <t>أبنية غير</t>
  </si>
  <si>
    <t xml:space="preserve">وسائط </t>
  </si>
  <si>
    <t xml:space="preserve">مكائن </t>
  </si>
  <si>
    <t>الأثاث والمعدات</t>
  </si>
  <si>
    <t>الأصول المفتلحة</t>
  </si>
  <si>
    <t>سكنية</t>
  </si>
  <si>
    <t>أخرى</t>
  </si>
  <si>
    <t>نقل</t>
  </si>
  <si>
    <t>ومعدات</t>
  </si>
  <si>
    <t>المكتبية</t>
  </si>
  <si>
    <t xml:space="preserve"> قيمة الموجودات في بداية المسح</t>
  </si>
  <si>
    <t xml:space="preserve"> الإضافات خلال السنة </t>
  </si>
  <si>
    <t>ذكور</t>
  </si>
  <si>
    <t>اناث</t>
  </si>
  <si>
    <t xml:space="preserve">ذكور </t>
  </si>
  <si>
    <t>كارب</t>
  </si>
  <si>
    <t>محلي</t>
  </si>
  <si>
    <t>اخرى</t>
  </si>
  <si>
    <t>عدد</t>
  </si>
  <si>
    <t>قيمة</t>
  </si>
  <si>
    <t>حكومي</t>
  </si>
  <si>
    <t>خاص</t>
  </si>
  <si>
    <t>ذاتي</t>
  </si>
  <si>
    <t>العلف المستهلك</t>
  </si>
  <si>
    <t>العلف المصنع والمحلي</t>
  </si>
  <si>
    <t>العلف المستورد</t>
  </si>
  <si>
    <t xml:space="preserve">اجور </t>
  </si>
  <si>
    <t>اجور</t>
  </si>
  <si>
    <t>مصاريف</t>
  </si>
  <si>
    <t>مصاريف ادامة</t>
  </si>
  <si>
    <t>مجموع</t>
  </si>
  <si>
    <t>الكمية</t>
  </si>
  <si>
    <t xml:space="preserve">الوقود المستخدم </t>
  </si>
  <si>
    <t>الكهرباء</t>
  </si>
  <si>
    <t>النقل</t>
  </si>
  <si>
    <t>بيطرية</t>
  </si>
  <si>
    <t>وصيانة</t>
  </si>
  <si>
    <t>المصروفات</t>
  </si>
  <si>
    <t>(طن)</t>
  </si>
  <si>
    <t>واشراف بيطري</t>
  </si>
  <si>
    <t>وتعقيم الاحواض</t>
  </si>
  <si>
    <t>قيمة الاصبعيات والكفيات (الف دينار)</t>
  </si>
  <si>
    <t>مجموع الايرادات</t>
  </si>
  <si>
    <t>كمية الانتاج (كغم)</t>
  </si>
  <si>
    <t>كمية المباع (كغم )</t>
  </si>
  <si>
    <t>قيمة الاسماك المباعة (الف دينار)</t>
  </si>
  <si>
    <t>معدل وزن السمكة</t>
  </si>
  <si>
    <t xml:space="preserve"> عند البيع </t>
  </si>
  <si>
    <t>(غم)</t>
  </si>
  <si>
    <t xml:space="preserve">الشتاء </t>
  </si>
  <si>
    <t>الربيع</t>
  </si>
  <si>
    <t>الصيف</t>
  </si>
  <si>
    <t>الخريف</t>
  </si>
  <si>
    <t>نقص الموارد</t>
  </si>
  <si>
    <t>نقص الادوية</t>
  </si>
  <si>
    <t>رداءة الاعلاف</t>
  </si>
  <si>
    <t>تذبذب</t>
  </si>
  <si>
    <t>تدهور العوامل</t>
  </si>
  <si>
    <t>المخاطر</t>
  </si>
  <si>
    <t>نقص المياه</t>
  </si>
  <si>
    <t>نقل وتسويق</t>
  </si>
  <si>
    <t>البشرية</t>
  </si>
  <si>
    <t>والخدمات العلاجية</t>
  </si>
  <si>
    <t>الاسعار</t>
  </si>
  <si>
    <t>الوراثية</t>
  </si>
  <si>
    <t>الامنية</t>
  </si>
  <si>
    <t>وتدهور نوعيتها</t>
  </si>
  <si>
    <t>عدد الاجابات</t>
  </si>
  <si>
    <t>التفاصيل</t>
  </si>
  <si>
    <t>أحواض طينية</t>
  </si>
  <si>
    <t>أقفاص عائمة</t>
  </si>
  <si>
    <t>أحواض مغلقة</t>
  </si>
  <si>
    <t>العمال</t>
  </si>
  <si>
    <t xml:space="preserve">عدد </t>
  </si>
  <si>
    <t>قيمة  الأجور</t>
  </si>
  <si>
    <t>الاصبعيات والكفيات</t>
  </si>
  <si>
    <t>القيمة</t>
  </si>
  <si>
    <t>كمية (طن)</t>
  </si>
  <si>
    <t>الوقود</t>
  </si>
  <si>
    <t>مصاريف بيطرية واشراف بيطري</t>
  </si>
  <si>
    <t>مصاريف الادامة والصيانة والتعقيم للاحواض والاقفاص</t>
  </si>
  <si>
    <t xml:space="preserve">مصاريف اخرى </t>
  </si>
  <si>
    <t>نسبة الهلاكات من الاصبعيات والاسماك %</t>
  </si>
  <si>
    <t>قيمة الاصبعيات والكفيات المباعة (الف دينار)</t>
  </si>
  <si>
    <t>انشاءات</t>
  </si>
  <si>
    <t>قيمة الموجودات في بداية المسح</t>
  </si>
  <si>
    <t xml:space="preserve">العدد الكلي لمزارع الاسماك المنتجة والمتوقفة وقيد الانجاز </t>
  </si>
  <si>
    <t xml:space="preserve">        القيمة (1000) دينار</t>
  </si>
  <si>
    <t>اعداد الهلاكات للاسماك لمختلف الاعمار(عدد)</t>
  </si>
  <si>
    <t xml:space="preserve">  جدول (13)</t>
  </si>
  <si>
    <t>كمية المباع (كغم)</t>
  </si>
  <si>
    <t>1980فما دون</t>
  </si>
  <si>
    <t>2002-1992</t>
  </si>
  <si>
    <t>2013-2003</t>
  </si>
  <si>
    <t>الاندثار</t>
  </si>
  <si>
    <t>القادســية</t>
  </si>
  <si>
    <t>ميسـان</t>
  </si>
  <si>
    <t xml:space="preserve"> تابع جدول (13)</t>
  </si>
  <si>
    <t xml:space="preserve">  جدول (14)</t>
  </si>
  <si>
    <t xml:space="preserve"> جدول (15)</t>
  </si>
  <si>
    <t>جدول (16)</t>
  </si>
  <si>
    <t>-</t>
  </si>
  <si>
    <t>الانبار*</t>
  </si>
  <si>
    <t>صلاح الدين*</t>
  </si>
  <si>
    <t xml:space="preserve"> * بعض المزارع  لديها اكثر من نوع</t>
  </si>
  <si>
    <t xml:space="preserve"> . المزرعة لديها اكثر من تخصص واحد *  </t>
  </si>
  <si>
    <t xml:space="preserve">  جدول (11)</t>
  </si>
  <si>
    <t xml:space="preserve">       نوع المزرعة : احواض مغلقة</t>
  </si>
  <si>
    <t>اقل معدل وزن للسمكة ضمن الوجبة (غم)</t>
  </si>
  <si>
    <t>اكبر معدل وزن للسمكة ضمن الوجبة (غم)</t>
  </si>
  <si>
    <t>(7+3)=8</t>
  </si>
  <si>
    <t>بابل*</t>
  </si>
  <si>
    <t xml:space="preserve">جدول (9)           </t>
  </si>
  <si>
    <t>المساحة المخصصة للمزرعة</t>
  </si>
  <si>
    <r>
      <t>حجم الاقفاص م</t>
    </r>
    <r>
      <rPr>
        <b/>
        <sz val="8"/>
        <color theme="1"/>
        <rFont val="Calibri"/>
        <family val="2"/>
        <scheme val="minor"/>
      </rPr>
      <t>3</t>
    </r>
  </si>
  <si>
    <t>جدول (1)</t>
  </si>
  <si>
    <t>جدول (3)</t>
  </si>
  <si>
    <t>جدول (4)</t>
  </si>
  <si>
    <t>جدول (5)</t>
  </si>
  <si>
    <t>جدول (8)</t>
  </si>
  <si>
    <t xml:space="preserve"> قيمة الاستبعادات خلال السنة</t>
  </si>
  <si>
    <t>نوع الاسماك</t>
  </si>
  <si>
    <t>صبور</t>
  </si>
  <si>
    <t>نويبي</t>
  </si>
  <si>
    <t>هامور</t>
  </si>
  <si>
    <t>مزلك</t>
  </si>
  <si>
    <t>روبيان</t>
  </si>
  <si>
    <t>حف</t>
  </si>
  <si>
    <t>بياح</t>
  </si>
  <si>
    <t>وحر</t>
  </si>
  <si>
    <t>زبيدي</t>
  </si>
  <si>
    <t>باسج او باسي</t>
  </si>
  <si>
    <t>خباط</t>
  </si>
  <si>
    <t>نكرور</t>
  </si>
  <si>
    <t>خشرة</t>
  </si>
  <si>
    <t>شعري</t>
  </si>
  <si>
    <t>حلوى او حلوه</t>
  </si>
  <si>
    <t>شانك</t>
  </si>
  <si>
    <t>ضلع او ضلعة</t>
  </si>
  <si>
    <t>عندق او عندك</t>
  </si>
  <si>
    <t>شعم</t>
  </si>
  <si>
    <t>طعطعو</t>
  </si>
  <si>
    <t>المساحة المائية للاحواض</t>
  </si>
  <si>
    <t xml:space="preserve"> جدول (6)</t>
  </si>
  <si>
    <t>النشاط</t>
  </si>
  <si>
    <t>عدد الحاضنات</t>
  </si>
  <si>
    <t>اسماك</t>
  </si>
  <si>
    <t>اصبعيات</t>
  </si>
  <si>
    <t>اسماك واصبعيات</t>
  </si>
  <si>
    <t xml:space="preserve">المجموع </t>
  </si>
  <si>
    <t>جدول (21)</t>
  </si>
  <si>
    <t xml:space="preserve">على مستوى المحافظات </t>
  </si>
  <si>
    <t xml:space="preserve"> جدول (10)</t>
  </si>
  <si>
    <t>عدد الصيادين العاملين</t>
  </si>
  <si>
    <t>عدد زوارق الصيد</t>
  </si>
  <si>
    <t>المجاز</t>
  </si>
  <si>
    <t>عدد اجازات صيد الاسماك للصيادين</t>
  </si>
  <si>
    <t>اجازات زوارق الصيد</t>
  </si>
  <si>
    <t>اجازات سفن الصيد</t>
  </si>
  <si>
    <t>جدول (23)</t>
  </si>
  <si>
    <t>زراعية %</t>
  </si>
  <si>
    <t>غير زراعية %</t>
  </si>
  <si>
    <t xml:space="preserve">متوسط الطاقة التصميمية للاحواض </t>
  </si>
  <si>
    <t xml:space="preserve">              القيمة (1000) دينار</t>
  </si>
  <si>
    <t xml:space="preserve">            القيمة (1000) دينار</t>
  </si>
  <si>
    <t xml:space="preserve">       القيمة (1000) دينار</t>
  </si>
  <si>
    <t>حالة المزرعة</t>
  </si>
  <si>
    <t xml:space="preserve">        مجموع الاجور        (الف دينار)</t>
  </si>
  <si>
    <t xml:space="preserve">     مجموع الاجور      (الف دينار)  </t>
  </si>
  <si>
    <t xml:space="preserve">     مجموع الاجور       (الف دينار)</t>
  </si>
  <si>
    <t xml:space="preserve">        مجموع الاجور       (الف دينار)</t>
  </si>
  <si>
    <t xml:space="preserve">الكمية (طن) </t>
  </si>
  <si>
    <t>كانون الثاني</t>
  </si>
  <si>
    <t>شباط</t>
  </si>
  <si>
    <t>اذار</t>
  </si>
  <si>
    <t>نيسان</t>
  </si>
  <si>
    <t>تشرين الاول</t>
  </si>
  <si>
    <t>تشرين الثاني</t>
  </si>
  <si>
    <t>كانون الاول</t>
  </si>
  <si>
    <t>ايار</t>
  </si>
  <si>
    <t>الفصل</t>
  </si>
  <si>
    <t>المصروفات خلال السنة</t>
  </si>
  <si>
    <t>قيمة الاصبعيات والكفيات</t>
  </si>
  <si>
    <t>الجهة</t>
  </si>
  <si>
    <t xml:space="preserve"> العمال المؤقتين</t>
  </si>
  <si>
    <t xml:space="preserve"> العمال الدائميين</t>
  </si>
  <si>
    <t xml:space="preserve"> جدول (18)</t>
  </si>
  <si>
    <t xml:space="preserve"> جدول (17)</t>
  </si>
  <si>
    <t xml:space="preserve">  جدول (19)</t>
  </si>
  <si>
    <t>جدول (20)</t>
  </si>
  <si>
    <t xml:space="preserve">   </t>
  </si>
  <si>
    <t xml:space="preserve"> العمال من الاسرة</t>
  </si>
  <si>
    <t xml:space="preserve">       مجموع عدد العمال     </t>
  </si>
  <si>
    <t xml:space="preserve">عدد مزارع الاسماك المنتجة حسب نشاط المزرعة وعدد الحاضنات </t>
  </si>
  <si>
    <t xml:space="preserve">     الطاقة التصميمية            للاحواض المغلقة      (الف سمكة)   </t>
  </si>
  <si>
    <t>متوسط الاجر السنوي (الف دينار)</t>
  </si>
  <si>
    <t xml:space="preserve">على مستوى المحافظة </t>
  </si>
  <si>
    <t>كمية الانتاج من الاسماك (كغم)</t>
  </si>
  <si>
    <t xml:space="preserve">مجموع الايرادات  </t>
  </si>
  <si>
    <t>* هناك بعض الفروقات بالارقام بسبب التقريب</t>
  </si>
  <si>
    <t>مجموع التكاليف</t>
  </si>
  <si>
    <t>تابع / جدول (4)</t>
  </si>
  <si>
    <t xml:space="preserve">  تابع / جدول (12)</t>
  </si>
  <si>
    <t>تابع / جدول (14)</t>
  </si>
  <si>
    <t>العدد ( الف وحدة)</t>
  </si>
  <si>
    <t xml:space="preserve">     القيمة      </t>
  </si>
  <si>
    <t xml:space="preserve"> القيمة     </t>
  </si>
  <si>
    <t>تابع / جدول (16)</t>
  </si>
  <si>
    <t xml:space="preserve">    *  الدونم = 25 اولك                                                                                                                                                       </t>
  </si>
  <si>
    <t xml:space="preserve"> متوسط الطاقة       التصميمية    للاقفاص </t>
  </si>
  <si>
    <t xml:space="preserve">العدد ( الف وحدة)  </t>
  </si>
  <si>
    <t>كمية المباع من الاسماك (كغم)</t>
  </si>
  <si>
    <t xml:space="preserve">     عدد مزارع الاسماك ومجموع (المساحة المخصصة لمزرعة الاسماك ،  </t>
  </si>
  <si>
    <t xml:space="preserve"> *  الدونم = 25 اولك                                                                                                                                                                    </t>
  </si>
  <si>
    <t xml:space="preserve">*مجموع النسب المئوية لمصادر الحصول على المياه لا تساوي 100% بسبب وجود اكثر من مصدر للمشروع. </t>
  </si>
  <si>
    <r>
      <t xml:space="preserve">  جدول (12)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scheme val="minor"/>
      </rPr>
      <t>القيمة (1000) دينار</t>
    </r>
  </si>
  <si>
    <t>عدد مزارع الاسماك المنتجة حسب النوع والبيئة لسنة 2023</t>
  </si>
  <si>
    <t xml:space="preserve">   لسنة 2023 على مستوى المحافظات</t>
  </si>
  <si>
    <t xml:space="preserve">عدد مزارع الاسماك المنتجة حسب نوع المزرعة لسنة 2023 على مستوى المحافظات </t>
  </si>
  <si>
    <t>عدد مزارع الاسماك المنتجة حسب سنوات التشغيل والنشاط لسنة 2023 على مستوى المحافظات</t>
  </si>
  <si>
    <t xml:space="preserve"> النسبة المئوية لمصادر الحصول على المياه لمزارع الاسماك لسنة 2023 على مستوى المحافظات </t>
  </si>
  <si>
    <t>مصادر اخرى</t>
  </si>
  <si>
    <t>لسنة 2023 على مستوى العراق</t>
  </si>
  <si>
    <t>للاحواض ، متوسط ارتفاع عمود الماء ومتوسط الطاقة التصميمية للاحواض ) لسنة 2023</t>
  </si>
  <si>
    <t xml:space="preserve">والطاقة التصميمية للاقفاص) لسنة 2023 على مستوى المحافظات </t>
  </si>
  <si>
    <t xml:space="preserve">عدد الاحواض والطاقة التصميمية للاحواض المغلقه ) لسنة 2023 </t>
  </si>
  <si>
    <t xml:space="preserve"> عدد وقيمة الاصبعيات والكفيات خلال السنة حسب جهة الحصول عليها لسنة 2023 على مستوى المحافظات</t>
  </si>
  <si>
    <t>قيمة الموجودات الثابتة حسب نوع الموجود لسنة 2023 على مستوى المحافظات</t>
  </si>
  <si>
    <t>بغداد*</t>
  </si>
  <si>
    <t>القادسية*</t>
  </si>
  <si>
    <t>ميسان*</t>
  </si>
  <si>
    <t>البصرة*</t>
  </si>
  <si>
    <t>كمية وقيمة الانتاج والمباع والايرادات من الاسماك والاصبعيات لسنة 2023 حسب الموسم وعلى مستوى المحافظات</t>
  </si>
  <si>
    <t>المشاكل التي تواجه صاحب المزرعة لسنة 2023 على مستوى المحافظات</t>
  </si>
  <si>
    <t>2023-2014</t>
  </si>
  <si>
    <t xml:space="preserve"> القيمة كما في 31 / 12 / 2023 </t>
  </si>
  <si>
    <t>عدد مزارع الاسماك وعدد العاملين واجورهم لسنة 2023 على مستوى المحافظات</t>
  </si>
  <si>
    <t xml:space="preserve">مجموع الايرادات  لمزارع الاسماك حسب نوع المزرعة لسنة 2023 على مستوى العراق </t>
  </si>
  <si>
    <t xml:space="preserve">مجموع تكاليف الانتاج لمزارع الاسماك حسب نوع المزرعة لسنة 2023 على مستوى العراق </t>
  </si>
  <si>
    <t>الاسماك البحرية المسوقة على مستوى محافظة البصرة لسنة 2023</t>
  </si>
  <si>
    <t>عدد الصيادين العاملين المجازين وغير المجازين وعدد زوارق الصيد لسنة 2023</t>
  </si>
  <si>
    <t>عدد اجازات صيد الاسماك والزوارق وسفن الصيد لسنة 2023</t>
  </si>
  <si>
    <t xml:space="preserve">القادسية* </t>
  </si>
  <si>
    <t xml:space="preserve">ميسان* </t>
  </si>
  <si>
    <t>عدد مزارع الاسماك المجازة وغير المجازة المنتجة حسب نوع وحالة المزرعة لسنة 2023</t>
  </si>
  <si>
    <t xml:space="preserve">المصروفات واعداد الهلاكات لسنة 2023 على مستوى المحافظات </t>
  </si>
  <si>
    <t>حمام</t>
  </si>
  <si>
    <t xml:space="preserve">اقفاص عائمة </t>
  </si>
  <si>
    <t>ابنية سكنية</t>
  </si>
  <si>
    <t>الاراضي</t>
  </si>
  <si>
    <t>الاصول المفتلحة</t>
  </si>
  <si>
    <t>مكائن</t>
  </si>
  <si>
    <t>وسائط نقل</t>
  </si>
  <si>
    <t>أبنية غير سكنية</t>
  </si>
  <si>
    <t>الاصول</t>
  </si>
  <si>
    <t>المفتلحة</t>
  </si>
  <si>
    <t>*الأشهر</t>
  </si>
  <si>
    <t>* عدم توفر بيانات الاسماك االبحرية المسوقة للأشهر (حزيران ، تموز ، آب ، أيلول) .</t>
  </si>
  <si>
    <t>الاسماك النهرية المسوقة على مستوى محافظة البصرة لسنة 2023</t>
  </si>
  <si>
    <t>جدول (22)</t>
  </si>
  <si>
    <t>بني</t>
  </si>
  <si>
    <t>كطان</t>
  </si>
  <si>
    <t>شلك</t>
  </si>
  <si>
    <t>حمري</t>
  </si>
  <si>
    <t>خشني</t>
  </si>
  <si>
    <t>بلطي</t>
  </si>
  <si>
    <t>بياح الشط</t>
  </si>
  <si>
    <t>انواع اخرى</t>
  </si>
  <si>
    <t>شبوط</t>
  </si>
  <si>
    <t>قزمة</t>
  </si>
  <si>
    <t xml:space="preserve">* عدم توفر بيانات الاسماك النهرية المسوقة للأشهر (حزيران ، تموز ، آب ، أيلول) </t>
  </si>
  <si>
    <t>عدد الحائزين والنسب المئوية حسب الجنس والمهنة لسنة 2023 على مستوى المحافظات</t>
  </si>
  <si>
    <t>*1,744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</si>
</sst>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##0"/>
    <numFmt numFmtId="166" formatCode="###0.0"/>
    <numFmt numFmtId="167" formatCode="####"/>
    <numFmt numFmtId="168" formatCode="0.00000000000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Simplified Arabic"/>
      <family val="1"/>
    </font>
    <font>
      <b/>
      <sz val="10"/>
      <name val="Simplified Arabic"/>
      <family val="1"/>
    </font>
    <font>
      <sz val="12"/>
      <name val="Times New Roman"/>
      <family val="1"/>
    </font>
    <font>
      <b/>
      <sz val="10"/>
      <name val="Arial"/>
      <family val="2"/>
    </font>
    <font>
      <sz val="11"/>
      <name val="Arial"/>
      <family val="2"/>
    </font>
    <font>
      <sz val="10"/>
      <name val="Simplified Arabic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Simplified Arabic"/>
      <family val="1"/>
    </font>
    <font>
      <b/>
      <sz val="12"/>
      <name val="Simplified Arabic"/>
      <family val="1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1">
    <xf numFmtId="0" fontId="0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39" fillId="0" borderId="0"/>
  </cellStyleXfs>
  <cellXfs count="5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1"/>
    <xf numFmtId="0" fontId="9" fillId="0" borderId="0" xfId="2"/>
    <xf numFmtId="0" fontId="9" fillId="0" borderId="0" xfId="2" applyBorder="1"/>
    <xf numFmtId="0" fontId="8" fillId="0" borderId="0" xfId="1" applyBorder="1"/>
    <xf numFmtId="0" fontId="8" fillId="0" borderId="0" xfId="1" applyAlignment="1">
      <alignment horizontal="center"/>
    </xf>
    <xf numFmtId="0" fontId="5" fillId="0" borderId="0" xfId="1" applyFont="1" applyAlignment="1">
      <alignment horizontal="center"/>
    </xf>
    <xf numFmtId="0" fontId="12" fillId="0" borderId="1" xfId="0" applyFont="1" applyBorder="1" applyAlignment="1">
      <alignment vertical="center"/>
    </xf>
    <xf numFmtId="0" fontId="0" fillId="0" borderId="0" xfId="0" applyBorder="1"/>
    <xf numFmtId="0" fontId="7" fillId="0" borderId="0" xfId="0" applyFont="1"/>
    <xf numFmtId="0" fontId="9" fillId="0" borderId="0" xfId="2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0" xfId="0" applyFont="1"/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10" fillId="0" borderId="0" xfId="2" applyFont="1" applyBorder="1" applyAlignment="1">
      <alignment vertical="center"/>
    </xf>
    <xf numFmtId="0" fontId="11" fillId="0" borderId="3" xfId="2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8" fillId="0" borderId="0" xfId="8"/>
    <xf numFmtId="0" fontId="8" fillId="0" borderId="0" xfId="10"/>
    <xf numFmtId="0" fontId="8" fillId="0" borderId="0" xfId="12"/>
    <xf numFmtId="0" fontId="8" fillId="0" borderId="0" xfId="13"/>
    <xf numFmtId="0" fontId="8" fillId="0" borderId="0" xfId="14"/>
    <xf numFmtId="0" fontId="8" fillId="0" borderId="0" xfId="15"/>
    <xf numFmtId="165" fontId="7" fillId="0" borderId="0" xfId="0" applyNumberFormat="1" applyFont="1" applyAlignment="1">
      <alignment horizontal="center" vertical="center"/>
    </xf>
    <xf numFmtId="0" fontId="2" fillId="0" borderId="0" xfId="20" applyFont="1" applyBorder="1" applyAlignment="1">
      <alignment vertical="center"/>
    </xf>
    <xf numFmtId="0" fontId="8" fillId="0" borderId="0" xfId="20"/>
    <xf numFmtId="0" fontId="8" fillId="0" borderId="0" xfId="22"/>
    <xf numFmtId="0" fontId="8" fillId="0" borderId="0" xfId="24"/>
    <xf numFmtId="0" fontId="8" fillId="0" borderId="0" xfId="25"/>
    <xf numFmtId="0" fontId="9" fillId="2" borderId="0" xfId="2" applyFill="1" applyBorder="1"/>
    <xf numFmtId="0" fontId="11" fillId="2" borderId="4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65" fontId="14" fillId="0" borderId="5" xfId="7" applyNumberFormat="1" applyFont="1" applyBorder="1" applyAlignment="1">
      <alignment vertical="center"/>
    </xf>
    <xf numFmtId="165" fontId="14" fillId="0" borderId="4" xfId="7" applyNumberFormat="1" applyFont="1" applyBorder="1" applyAlignment="1">
      <alignment vertical="center"/>
    </xf>
    <xf numFmtId="165" fontId="14" fillId="0" borderId="8" xfId="7" applyNumberFormat="1" applyFont="1" applyBorder="1" applyAlignment="1">
      <alignment vertical="center"/>
    </xf>
    <xf numFmtId="165" fontId="14" fillId="0" borderId="4" xfId="13" applyNumberFormat="1" applyFont="1" applyBorder="1" applyAlignment="1">
      <alignment horizontal="right" vertical="center"/>
    </xf>
    <xf numFmtId="165" fontId="14" fillId="0" borderId="5" xfId="0" applyNumberFormat="1" applyFont="1" applyBorder="1" applyAlignment="1">
      <alignment horizontal="right" vertical="center"/>
    </xf>
    <xf numFmtId="165" fontId="14" fillId="0" borderId="5" xfId="13" applyNumberFormat="1" applyFont="1" applyBorder="1" applyAlignment="1">
      <alignment horizontal="right" vertical="center"/>
    </xf>
    <xf numFmtId="165" fontId="14" fillId="0" borderId="4" xfId="0" applyNumberFormat="1" applyFont="1" applyBorder="1" applyAlignment="1">
      <alignment horizontal="right" vertical="center"/>
    </xf>
    <xf numFmtId="164" fontId="0" fillId="0" borderId="0" xfId="0" applyNumberFormat="1"/>
    <xf numFmtId="165" fontId="0" fillId="0" borderId="0" xfId="0" applyNumberFormat="1"/>
    <xf numFmtId="0" fontId="15" fillId="0" borderId="8" xfId="7" applyFont="1" applyBorder="1" applyAlignment="1">
      <alignment vertical="top" wrapText="1"/>
    </xf>
    <xf numFmtId="0" fontId="15" fillId="0" borderId="8" xfId="0" applyFont="1" applyBorder="1" applyAlignment="1">
      <alignment horizontal="right" vertical="center" wrapText="1"/>
    </xf>
    <xf numFmtId="0" fontId="15" fillId="0" borderId="8" xfId="3" applyFont="1" applyBorder="1" applyAlignment="1">
      <alignment horizontal="right" vertical="top" wrapText="1"/>
    </xf>
    <xf numFmtId="165" fontId="14" fillId="0" borderId="4" xfId="26" applyNumberFormat="1" applyFont="1" applyBorder="1" applyAlignment="1">
      <alignment horizontal="right" vertical="center"/>
    </xf>
    <xf numFmtId="165" fontId="14" fillId="0" borderId="5" xfId="23" applyNumberFormat="1" applyFont="1" applyBorder="1" applyAlignment="1">
      <alignment horizontal="right" vertical="center"/>
    </xf>
    <xf numFmtId="0" fontId="0" fillId="2" borderId="0" xfId="0" applyFill="1"/>
    <xf numFmtId="0" fontId="8" fillId="2" borderId="0" xfId="1" applyFill="1" applyBorder="1"/>
    <xf numFmtId="0" fontId="8" fillId="2" borderId="0" xfId="1" applyFill="1"/>
    <xf numFmtId="0" fontId="8" fillId="2" borderId="1" xfId="1" applyFill="1" applyBorder="1"/>
    <xf numFmtId="0" fontId="8" fillId="2" borderId="0" xfId="21" applyFill="1"/>
    <xf numFmtId="0" fontId="19" fillId="0" borderId="0" xfId="0" applyFont="1"/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2" fillId="0" borderId="0" xfId="0" applyFont="1"/>
    <xf numFmtId="0" fontId="18" fillId="0" borderId="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165" fontId="23" fillId="0" borderId="4" xfId="14" applyNumberFormat="1" applyFont="1" applyBorder="1" applyAlignment="1">
      <alignment horizontal="right" vertical="center"/>
    </xf>
    <xf numFmtId="165" fontId="23" fillId="0" borderId="5" xfId="7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readingOrder="2"/>
    </xf>
    <xf numFmtId="0" fontId="24" fillId="0" borderId="5" xfId="0" applyFont="1" applyBorder="1" applyAlignment="1">
      <alignment horizontal="center" vertical="center"/>
    </xf>
    <xf numFmtId="165" fontId="23" fillId="0" borderId="4" xfId="9" applyNumberFormat="1" applyFont="1" applyBorder="1" applyAlignment="1">
      <alignment horizontal="right" vertical="center"/>
    </xf>
    <xf numFmtId="165" fontId="23" fillId="0" borderId="4" xfId="8" applyNumberFormat="1" applyFont="1" applyBorder="1" applyAlignment="1">
      <alignment horizontal="right" vertical="center"/>
    </xf>
    <xf numFmtId="0" fontId="2" fillId="0" borderId="3" xfId="20" applyFont="1" applyBorder="1" applyAlignment="1">
      <alignment horizontal="center" vertical="center"/>
    </xf>
    <xf numFmtId="0" fontId="2" fillId="0" borderId="11" xfId="20" applyFont="1" applyBorder="1" applyAlignment="1">
      <alignment horizontal="center" vertical="center"/>
    </xf>
    <xf numFmtId="0" fontId="20" fillId="0" borderId="8" xfId="20" applyFont="1" applyBorder="1" applyAlignment="1">
      <alignment horizontal="right"/>
    </xf>
    <xf numFmtId="0" fontId="15" fillId="0" borderId="8" xfId="0" applyFont="1" applyBorder="1" applyAlignment="1">
      <alignment horizontal="right" vertical="top" wrapText="1"/>
    </xf>
    <xf numFmtId="165" fontId="14" fillId="0" borderId="10" xfId="12" applyNumberFormat="1" applyFont="1" applyBorder="1" applyAlignment="1">
      <alignment horizontal="right" vertical="center"/>
    </xf>
    <xf numFmtId="166" fontId="14" fillId="0" borderId="5" xfId="12" applyNumberFormat="1" applyFont="1" applyBorder="1" applyAlignment="1">
      <alignment horizontal="right" vertical="center"/>
    </xf>
    <xf numFmtId="0" fontId="11" fillId="0" borderId="0" xfId="2" applyFont="1" applyBorder="1" applyAlignment="1"/>
    <xf numFmtId="0" fontId="15" fillId="0" borderId="8" xfId="16" applyFont="1" applyBorder="1" applyAlignment="1">
      <alignment horizontal="right" vertical="center" wrapText="1"/>
    </xf>
    <xf numFmtId="0" fontId="18" fillId="2" borderId="4" xfId="1" applyFont="1" applyFill="1" applyBorder="1" applyAlignment="1">
      <alignment horizontal="center"/>
    </xf>
    <xf numFmtId="0" fontId="18" fillId="2" borderId="5" xfId="1" applyFont="1" applyFill="1" applyBorder="1" applyAlignment="1">
      <alignment horizontal="center"/>
    </xf>
    <xf numFmtId="0" fontId="20" fillId="2" borderId="3" xfId="1" applyFont="1" applyFill="1" applyBorder="1" applyAlignment="1">
      <alignment horizontal="center"/>
    </xf>
    <xf numFmtId="0" fontId="20" fillId="2" borderId="11" xfId="1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165" fontId="14" fillId="0" borderId="4" xfId="23" applyNumberFormat="1" applyFont="1" applyBorder="1" applyAlignment="1">
      <alignment horizontal="right" vertical="center"/>
    </xf>
    <xf numFmtId="165" fontId="14" fillId="0" borderId="4" xfId="27" applyNumberFormat="1" applyFont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Border="1"/>
    <xf numFmtId="0" fontId="20" fillId="2" borderId="14" xfId="0" applyFont="1" applyFill="1" applyBorder="1" applyAlignment="1">
      <alignment horizontal="center" vertical="center"/>
    </xf>
    <xf numFmtId="0" fontId="17" fillId="2" borderId="0" xfId="0" applyFont="1" applyFill="1"/>
    <xf numFmtId="0" fontId="17" fillId="2" borderId="0" xfId="0" applyFont="1" applyFill="1" applyBorder="1"/>
    <xf numFmtId="0" fontId="0" fillId="2" borderId="0" xfId="0" applyFill="1" applyBorder="1"/>
    <xf numFmtId="0" fontId="15" fillId="2" borderId="8" xfId="3" applyFont="1" applyFill="1" applyBorder="1" applyAlignment="1">
      <alignment horizontal="right" vertical="top" wrapText="1"/>
    </xf>
    <xf numFmtId="1" fontId="9" fillId="0" borderId="0" xfId="2" applyNumberFormat="1"/>
    <xf numFmtId="0" fontId="15" fillId="2" borderId="8" xfId="16" applyFont="1" applyFill="1" applyBorder="1" applyAlignment="1">
      <alignment horizontal="right" vertical="center" wrapText="1"/>
    </xf>
    <xf numFmtId="0" fontId="9" fillId="2" borderId="0" xfId="2" applyFill="1"/>
    <xf numFmtId="0" fontId="29" fillId="0" borderId="0" xfId="2" applyFont="1" applyAlignment="1">
      <alignment horizontal="center" vertical="center" wrapText="1"/>
    </xf>
    <xf numFmtId="0" fontId="11" fillId="0" borderId="0" xfId="2" applyFont="1"/>
    <xf numFmtId="0" fontId="11" fillId="2" borderId="0" xfId="2" applyFont="1" applyFill="1"/>
    <xf numFmtId="0" fontId="24" fillId="2" borderId="5" xfId="0" applyFont="1" applyFill="1" applyBorder="1" applyAlignment="1">
      <alignment horizontal="center" vertical="center"/>
    </xf>
    <xf numFmtId="0" fontId="8" fillId="2" borderId="0" xfId="24" applyFill="1"/>
    <xf numFmtId="0" fontId="24" fillId="2" borderId="5" xfId="0" applyFont="1" applyFill="1" applyBorder="1" applyAlignment="1">
      <alignment horizontal="center" vertical="center" readingOrder="2"/>
    </xf>
    <xf numFmtId="165" fontId="23" fillId="2" borderId="4" xfId="9" applyNumberFormat="1" applyFont="1" applyFill="1" applyBorder="1" applyAlignment="1">
      <alignment horizontal="right" vertical="center"/>
    </xf>
    <xf numFmtId="165" fontId="23" fillId="2" borderId="4" xfId="8" applyNumberFormat="1" applyFont="1" applyFill="1" applyBorder="1" applyAlignment="1">
      <alignment horizontal="right" vertical="center"/>
    </xf>
    <xf numFmtId="165" fontId="23" fillId="2" borderId="5" xfId="9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2" borderId="8" xfId="0" applyFont="1" applyFill="1" applyBorder="1" applyAlignment="1">
      <alignment horizontal="right" vertical="center"/>
    </xf>
    <xf numFmtId="164" fontId="31" fillId="0" borderId="5" xfId="0" applyNumberFormat="1" applyFont="1" applyBorder="1" applyAlignment="1">
      <alignment horizontal="right" vertical="center"/>
    </xf>
    <xf numFmtId="164" fontId="31" fillId="2" borderId="8" xfId="0" applyNumberFormat="1" applyFont="1" applyFill="1" applyBorder="1" applyAlignment="1">
      <alignment horizontal="right" vertical="center"/>
    </xf>
    <xf numFmtId="0" fontId="31" fillId="2" borderId="8" xfId="0" applyFont="1" applyFill="1" applyBorder="1" applyAlignment="1">
      <alignment horizontal="right" vertical="center"/>
    </xf>
    <xf numFmtId="164" fontId="31" fillId="2" borderId="5" xfId="0" applyNumberFormat="1" applyFont="1" applyFill="1" applyBorder="1" applyAlignment="1">
      <alignment horizontal="right" vertical="center"/>
    </xf>
    <xf numFmtId="164" fontId="31" fillId="2" borderId="4" xfId="0" applyNumberFormat="1" applyFont="1" applyFill="1" applyBorder="1" applyAlignment="1">
      <alignment horizontal="right" vertical="center"/>
    </xf>
    <xf numFmtId="165" fontId="23" fillId="0" borderId="0" xfId="1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65" fontId="14" fillId="2" borderId="4" xfId="23" applyNumberFormat="1" applyFont="1" applyFill="1" applyBorder="1" applyAlignment="1">
      <alignment horizontal="right" vertical="center"/>
    </xf>
    <xf numFmtId="0" fontId="24" fillId="2" borderId="1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8" fillId="2" borderId="0" xfId="22" applyFill="1"/>
    <xf numFmtId="0" fontId="3" fillId="2" borderId="0" xfId="1" applyFont="1" applyFill="1" applyBorder="1" applyAlignment="1">
      <alignment horizontal="center"/>
    </xf>
    <xf numFmtId="0" fontId="24" fillId="0" borderId="9" xfId="0" applyFont="1" applyFill="1" applyBorder="1" applyAlignment="1">
      <alignment vertical="center" readingOrder="1"/>
    </xf>
    <xf numFmtId="165" fontId="8" fillId="0" borderId="0" xfId="1" applyNumberFormat="1"/>
    <xf numFmtId="165" fontId="8" fillId="2" borderId="0" xfId="24" applyNumberFormat="1" applyFill="1"/>
    <xf numFmtId="0" fontId="24" fillId="2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6" fillId="2" borderId="0" xfId="0" applyFont="1" applyFill="1" applyBorder="1"/>
    <xf numFmtId="0" fontId="5" fillId="2" borderId="0" xfId="0" applyFont="1" applyFill="1"/>
    <xf numFmtId="165" fontId="14" fillId="0" borderId="14" xfId="27" applyNumberFormat="1" applyFont="1" applyFill="1" applyBorder="1" applyAlignment="1">
      <alignment horizontal="right" vertical="center"/>
    </xf>
    <xf numFmtId="165" fontId="14" fillId="0" borderId="5" xfId="7" applyNumberFormat="1" applyFont="1" applyBorder="1" applyAlignment="1">
      <alignment horizontal="right" vertical="center"/>
    </xf>
    <xf numFmtId="0" fontId="20" fillId="2" borderId="5" xfId="1" applyFont="1" applyFill="1" applyBorder="1" applyAlignment="1">
      <alignment horizontal="right" vertical="center" readingOrder="2"/>
    </xf>
    <xf numFmtId="0" fontId="4" fillId="2" borderId="0" xfId="1" applyFont="1" applyFill="1" applyAlignment="1">
      <alignment horizontal="center" vertical="center" readingOrder="2"/>
    </xf>
    <xf numFmtId="0" fontId="1" fillId="0" borderId="0" xfId="28"/>
    <xf numFmtId="0" fontId="32" fillId="0" borderId="0" xfId="28" applyFont="1" applyAlignment="1">
      <alignment horizontal="right" vertical="center"/>
    </xf>
    <xf numFmtId="0" fontId="33" fillId="0" borderId="4" xfId="28" applyFont="1" applyBorder="1" applyAlignment="1">
      <alignment horizontal="center" vertical="center"/>
    </xf>
    <xf numFmtId="0" fontId="33" fillId="0" borderId="8" xfId="28" applyFont="1" applyBorder="1" applyAlignment="1">
      <alignment horizontal="right" vertical="center"/>
    </xf>
    <xf numFmtId="0" fontId="33" fillId="0" borderId="0" xfId="28" applyFont="1" applyBorder="1" applyAlignment="1">
      <alignment horizontal="right" vertical="center"/>
    </xf>
    <xf numFmtId="0" fontId="34" fillId="0" borderId="0" xfId="28" applyFont="1" applyBorder="1" applyAlignment="1">
      <alignment horizontal="center" vertical="center"/>
    </xf>
    <xf numFmtId="0" fontId="1" fillId="0" borderId="0" xfId="28" applyBorder="1"/>
    <xf numFmtId="165" fontId="9" fillId="0" borderId="0" xfId="2" applyNumberFormat="1"/>
    <xf numFmtId="165" fontId="14" fillId="0" borderId="5" xfId="29" applyNumberFormat="1" applyFont="1" applyBorder="1" applyAlignment="1">
      <alignment horizontal="right" vertical="center"/>
    </xf>
    <xf numFmtId="0" fontId="11" fillId="0" borderId="0" xfId="0" applyFont="1"/>
    <xf numFmtId="0" fontId="11" fillId="0" borderId="4" xfId="0" applyFont="1" applyBorder="1" applyAlignment="1">
      <alignment horizontal="center" vertical="center"/>
    </xf>
    <xf numFmtId="0" fontId="31" fillId="2" borderId="4" xfId="0" applyFont="1" applyFill="1" applyBorder="1" applyAlignment="1">
      <alignment horizontal="right" vertical="center"/>
    </xf>
    <xf numFmtId="0" fontId="31" fillId="0" borderId="4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4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right" vertical="center"/>
    </xf>
    <xf numFmtId="0" fontId="18" fillId="2" borderId="1" xfId="1" applyFont="1" applyFill="1" applyBorder="1" applyAlignment="1">
      <alignment horizontal="right"/>
    </xf>
    <xf numFmtId="0" fontId="18" fillId="2" borderId="1" xfId="1" applyFont="1" applyFill="1" applyBorder="1" applyAlignment="1">
      <alignment horizontal="center"/>
    </xf>
    <xf numFmtId="0" fontId="20" fillId="0" borderId="1" xfId="1" applyFont="1" applyBorder="1" applyAlignment="1"/>
    <xf numFmtId="0" fontId="18" fillId="2" borderId="4" xfId="1" applyFont="1" applyFill="1" applyBorder="1" applyAlignment="1">
      <alignment vertical="center" readingOrder="2"/>
    </xf>
    <xf numFmtId="0" fontId="20" fillId="2" borderId="2" xfId="1" applyFont="1" applyFill="1" applyBorder="1" applyAlignment="1">
      <alignment horizontal="right" vertical="center" readingOrder="1"/>
    </xf>
    <xf numFmtId="0" fontId="20" fillId="2" borderId="8" xfId="1" applyFont="1" applyFill="1" applyBorder="1" applyAlignment="1">
      <alignment horizontal="right" vertical="center" readingOrder="1"/>
    </xf>
    <xf numFmtId="0" fontId="20" fillId="2" borderId="6" xfId="1" applyFont="1" applyFill="1" applyBorder="1" applyAlignment="1">
      <alignment horizontal="right" vertical="center" readingOrder="1"/>
    </xf>
    <xf numFmtId="0" fontId="24" fillId="2" borderId="8" xfId="1" applyFont="1" applyFill="1" applyBorder="1" applyAlignment="1">
      <alignment horizontal="right" vertical="center" readingOrder="2"/>
    </xf>
    <xf numFmtId="0" fontId="20" fillId="2" borderId="7" xfId="0" applyFont="1" applyFill="1" applyBorder="1" applyAlignment="1">
      <alignment horizontal="center" vertical="center"/>
    </xf>
    <xf numFmtId="165" fontId="25" fillId="2" borderId="4" xfId="0" applyNumberFormat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top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wrapText="1"/>
    </xf>
    <xf numFmtId="0" fontId="18" fillId="0" borderId="6" xfId="0" applyFont="1" applyBorder="1" applyAlignment="1">
      <alignment horizontal="center" vertical="center"/>
    </xf>
    <xf numFmtId="0" fontId="15" fillId="2" borderId="8" xfId="19" applyFont="1" applyFill="1" applyBorder="1" applyAlignment="1">
      <alignment horizontal="right" vertical="top" wrapText="1"/>
    </xf>
    <xf numFmtId="165" fontId="14" fillId="2" borderId="4" xfId="19" applyNumberFormat="1" applyFont="1" applyFill="1" applyBorder="1" applyAlignment="1">
      <alignment horizontal="right" vertical="center"/>
    </xf>
    <xf numFmtId="164" fontId="14" fillId="2" borderId="4" xfId="19" applyNumberFormat="1" applyFont="1" applyFill="1" applyBorder="1" applyAlignment="1">
      <alignment horizontal="right" vertical="center"/>
    </xf>
    <xf numFmtId="165" fontId="14" fillId="2" borderId="4" xfId="6" applyNumberFormat="1" applyFont="1" applyFill="1" applyBorder="1" applyAlignment="1">
      <alignment horizontal="right" vertical="center"/>
    </xf>
    <xf numFmtId="1" fontId="14" fillId="2" borderId="4" xfId="6" applyNumberFormat="1" applyFont="1" applyFill="1" applyBorder="1" applyAlignment="1">
      <alignment horizontal="right" vertical="center"/>
    </xf>
    <xf numFmtId="0" fontId="14" fillId="2" borderId="4" xfId="19" applyNumberFormat="1" applyFont="1" applyFill="1" applyBorder="1" applyAlignment="1">
      <alignment horizontal="right" vertical="center"/>
    </xf>
    <xf numFmtId="0" fontId="14" fillId="2" borderId="4" xfId="6" applyNumberFormat="1" applyFont="1" applyFill="1" applyBorder="1" applyAlignment="1">
      <alignment horizontal="right" vertical="center"/>
    </xf>
    <xf numFmtId="164" fontId="14" fillId="2" borderId="8" xfId="19" applyNumberFormat="1" applyFont="1" applyFill="1" applyBorder="1" applyAlignment="1">
      <alignment horizontal="right" vertical="center"/>
    </xf>
    <xf numFmtId="1" fontId="14" fillId="2" borderId="4" xfId="19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0" fillId="2" borderId="0" xfId="0" applyNumberFormat="1" applyFill="1"/>
    <xf numFmtId="165" fontId="8" fillId="2" borderId="0" xfId="1" applyNumberFormat="1" applyFill="1"/>
    <xf numFmtId="0" fontId="20" fillId="0" borderId="10" xfId="0" applyFont="1" applyBorder="1" applyAlignment="1">
      <alignment horizontal="center" vertical="center"/>
    </xf>
    <xf numFmtId="0" fontId="1" fillId="0" borderId="0" xfId="28" applyAlignment="1"/>
    <xf numFmtId="0" fontId="0" fillId="3" borderId="0" xfId="0" applyFill="1" applyAlignment="1">
      <alignment horizontal="center"/>
    </xf>
    <xf numFmtId="165" fontId="14" fillId="0" borderId="0" xfId="0" applyNumberFormat="1" applyFont="1" applyFill="1" applyBorder="1" applyAlignment="1">
      <alignment horizontal="right" vertical="center"/>
    </xf>
    <xf numFmtId="0" fontId="0" fillId="4" borderId="0" xfId="0" applyFill="1"/>
    <xf numFmtId="0" fontId="33" fillId="0" borderId="5" xfId="28" applyFont="1" applyBorder="1" applyAlignment="1">
      <alignment horizontal="center" vertical="center"/>
    </xf>
    <xf numFmtId="0" fontId="34" fillId="0" borderId="4" xfId="28" applyFont="1" applyBorder="1" applyAlignment="1">
      <alignment horizontal="right" vertical="center"/>
    </xf>
    <xf numFmtId="0" fontId="34" fillId="0" borderId="5" xfId="28" applyFont="1" applyBorder="1" applyAlignment="1">
      <alignment horizontal="right" vertical="center"/>
    </xf>
    <xf numFmtId="0" fontId="20" fillId="2" borderId="8" xfId="0" applyFont="1" applyFill="1" applyBorder="1" applyAlignment="1">
      <alignment horizontal="center" vertical="center"/>
    </xf>
    <xf numFmtId="165" fontId="23" fillId="0" borderId="0" xfId="7" applyNumberFormat="1" applyFont="1" applyFill="1" applyBorder="1" applyAlignment="1">
      <alignment horizontal="right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165" fontId="23" fillId="2" borderId="5" xfId="8" applyNumberFormat="1" applyFont="1" applyFill="1" applyBorder="1" applyAlignment="1">
      <alignment horizontal="right" vertical="center"/>
    </xf>
    <xf numFmtId="165" fontId="14" fillId="2" borderId="4" xfId="11" applyNumberFormat="1" applyFont="1" applyFill="1" applyBorder="1" applyAlignment="1">
      <alignment horizontal="right" vertical="center"/>
    </xf>
    <xf numFmtId="165" fontId="14" fillId="2" borderId="5" xfId="11" applyNumberFormat="1" applyFont="1" applyFill="1" applyBorder="1" applyAlignment="1">
      <alignment horizontal="right" vertical="center"/>
    </xf>
    <xf numFmtId="0" fontId="9" fillId="4" borderId="0" xfId="2" applyFill="1"/>
    <xf numFmtId="1" fontId="0" fillId="2" borderId="0" xfId="0" applyNumberFormat="1" applyFill="1"/>
    <xf numFmtId="164" fontId="7" fillId="2" borderId="0" xfId="0" applyNumberFormat="1" applyFont="1" applyFill="1" applyAlignment="1">
      <alignment horizontal="center" vertical="center"/>
    </xf>
    <xf numFmtId="165" fontId="23" fillId="2" borderId="4" xfId="15" applyNumberFormat="1" applyFont="1" applyFill="1" applyBorder="1" applyAlignment="1">
      <alignment horizontal="right" vertical="center"/>
    </xf>
    <xf numFmtId="165" fontId="23" fillId="2" borderId="5" xfId="15" applyNumberFormat="1" applyFont="1" applyFill="1" applyBorder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165" fontId="5" fillId="2" borderId="4" xfId="30" applyNumberFormat="1" applyFont="1" applyFill="1" applyBorder="1" applyAlignment="1">
      <alignment horizontal="center" vertical="center"/>
    </xf>
    <xf numFmtId="164" fontId="5" fillId="2" borderId="5" xfId="30" applyNumberFormat="1" applyFont="1" applyFill="1" applyBorder="1" applyAlignment="1">
      <alignment horizontal="right" vertical="center"/>
    </xf>
    <xf numFmtId="0" fontId="35" fillId="2" borderId="3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/>
    </xf>
    <xf numFmtId="0" fontId="35" fillId="2" borderId="11" xfId="0" applyFont="1" applyFill="1" applyBorder="1" applyAlignment="1">
      <alignment horizontal="center" vertical="center"/>
    </xf>
    <xf numFmtId="0" fontId="35" fillId="2" borderId="5" xfId="0" applyFont="1" applyFill="1" applyBorder="1" applyAlignment="1">
      <alignment horizontal="center" vertical="center"/>
    </xf>
    <xf numFmtId="165" fontId="14" fillId="2" borderId="5" xfId="9" applyNumberFormat="1" applyFont="1" applyFill="1" applyBorder="1" applyAlignment="1">
      <alignment horizontal="right" vertical="center"/>
    </xf>
    <xf numFmtId="0" fontId="11" fillId="0" borderId="0" xfId="2" applyFont="1" applyAlignment="1">
      <alignment readingOrder="2"/>
    </xf>
    <xf numFmtId="0" fontId="6" fillId="2" borderId="0" xfId="1" applyFont="1" applyFill="1"/>
    <xf numFmtId="2" fontId="8" fillId="2" borderId="0" xfId="1" applyNumberFormat="1" applyFill="1"/>
    <xf numFmtId="165" fontId="40" fillId="2" borderId="4" xfId="18" applyNumberFormat="1" applyFont="1" applyFill="1" applyBorder="1" applyAlignment="1">
      <alignment horizontal="right" vertical="center"/>
    </xf>
    <xf numFmtId="167" fontId="40" fillId="2" borderId="4" xfId="18" applyNumberFormat="1" applyFont="1" applyFill="1" applyBorder="1" applyAlignment="1">
      <alignment horizontal="right" vertical="center"/>
    </xf>
    <xf numFmtId="1" fontId="8" fillId="0" borderId="0" xfId="1" applyNumberFormat="1"/>
    <xf numFmtId="165" fontId="14" fillId="2" borderId="4" xfId="12" applyNumberFormat="1" applyFont="1" applyFill="1" applyBorder="1" applyAlignment="1">
      <alignment horizontal="right" vertical="center"/>
    </xf>
    <xf numFmtId="0" fontId="9" fillId="5" borderId="0" xfId="2" applyFill="1"/>
    <xf numFmtId="1" fontId="0" fillId="0" borderId="0" xfId="0" applyNumberFormat="1"/>
    <xf numFmtId="0" fontId="18" fillId="0" borderId="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1" fontId="8" fillId="2" borderId="0" xfId="1" applyNumberFormat="1" applyFill="1"/>
    <xf numFmtId="0" fontId="11" fillId="0" borderId="1" xfId="2" applyFont="1" applyBorder="1" applyAlignment="1">
      <alignment horizont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1" fontId="31" fillId="0" borderId="4" xfId="2" applyNumberFormat="1" applyFont="1" applyBorder="1" applyAlignment="1">
      <alignment horizontal="right" vertical="center"/>
    </xf>
    <xf numFmtId="165" fontId="15" fillId="0" borderId="8" xfId="17" applyNumberFormat="1" applyFont="1" applyBorder="1" applyAlignment="1">
      <alignment horizontal="right" vertical="center"/>
    </xf>
    <xf numFmtId="0" fontId="11" fillId="2" borderId="5" xfId="2" applyFont="1" applyFill="1" applyBorder="1" applyAlignment="1">
      <alignment horizontal="right" vertical="center"/>
    </xf>
    <xf numFmtId="0" fontId="20" fillId="0" borderId="11" xfId="0" applyFont="1" applyBorder="1" applyAlignment="1">
      <alignment horizontal="center" vertical="center"/>
    </xf>
    <xf numFmtId="0" fontId="11" fillId="2" borderId="10" xfId="2" applyFont="1" applyFill="1" applyBorder="1" applyAlignment="1">
      <alignment horizontal="right" vertical="center"/>
    </xf>
    <xf numFmtId="0" fontId="11" fillId="2" borderId="10" xfId="2" applyFont="1" applyFill="1" applyBorder="1" applyAlignment="1">
      <alignment horizontal="right" vertical="center" wrapText="1"/>
    </xf>
    <xf numFmtId="0" fontId="31" fillId="2" borderId="0" xfId="2" applyFont="1" applyFill="1" applyBorder="1" applyAlignment="1">
      <alignment vertical="center"/>
    </xf>
    <xf numFmtId="0" fontId="11" fillId="2" borderId="0" xfId="2" applyFont="1" applyFill="1" applyBorder="1" applyAlignment="1">
      <alignment vertical="center"/>
    </xf>
    <xf numFmtId="0" fontId="10" fillId="2" borderId="1" xfId="2" applyFont="1" applyFill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14" xfId="1" applyFont="1" applyFill="1" applyBorder="1" applyAlignment="1">
      <alignment horizontal="center" vertical="center" readingOrder="2"/>
    </xf>
    <xf numFmtId="0" fontId="20" fillId="2" borderId="7" xfId="1" applyFont="1" applyFill="1" applyBorder="1" applyAlignment="1">
      <alignment horizontal="center" vertical="center" readingOrder="2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165" fontId="23" fillId="2" borderId="4" xfId="10" applyNumberFormat="1" applyFont="1" applyFill="1" applyBorder="1" applyAlignment="1">
      <alignment horizontal="right" vertical="center"/>
    </xf>
    <xf numFmtId="165" fontId="23" fillId="2" borderId="5" xfId="10" applyNumberFormat="1" applyFont="1" applyFill="1" applyBorder="1" applyAlignment="1">
      <alignment horizontal="right" vertical="center"/>
    </xf>
    <xf numFmtId="165" fontId="23" fillId="2" borderId="4" xfId="10" applyNumberFormat="1" applyFont="1" applyFill="1" applyBorder="1" applyAlignment="1">
      <alignment horizontal="right" vertical="center" readingOrder="2"/>
    </xf>
    <xf numFmtId="0" fontId="20" fillId="2" borderId="3" xfId="1" applyFont="1" applyFill="1" applyBorder="1" applyAlignment="1">
      <alignment horizontal="center" vertical="center" readingOrder="2"/>
    </xf>
    <xf numFmtId="0" fontId="20" fillId="2" borderId="7" xfId="1" applyFont="1" applyFill="1" applyBorder="1" applyAlignment="1">
      <alignment horizontal="center" vertical="center" readingOrder="2"/>
    </xf>
    <xf numFmtId="0" fontId="18" fillId="2" borderId="0" xfId="1" applyFont="1" applyFill="1" applyBorder="1" applyAlignment="1">
      <alignment horizontal="right"/>
    </xf>
    <xf numFmtId="0" fontId="8" fillId="2" borderId="0" xfId="1" applyFill="1" applyAlignment="1">
      <alignment horizontal="center"/>
    </xf>
    <xf numFmtId="0" fontId="5" fillId="2" borderId="0" xfId="1" applyFont="1" applyFill="1" applyAlignment="1">
      <alignment horizontal="center"/>
    </xf>
    <xf numFmtId="1" fontId="8" fillId="5" borderId="0" xfId="1" applyNumberFormat="1" applyFill="1"/>
    <xf numFmtId="0" fontId="8" fillId="5" borderId="0" xfId="1" applyFill="1"/>
    <xf numFmtId="0" fontId="7" fillId="2" borderId="0" xfId="1" applyFont="1" applyFill="1" applyAlignment="1">
      <alignment horizontal="center"/>
    </xf>
    <xf numFmtId="0" fontId="20" fillId="2" borderId="4" xfId="1" applyFont="1" applyFill="1" applyBorder="1" applyAlignment="1">
      <alignment horizontal="center" vertical="center"/>
    </xf>
    <xf numFmtId="0" fontId="20" fillId="2" borderId="5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68" fontId="0" fillId="2" borderId="0" xfId="0" applyNumberFormat="1" applyFill="1"/>
    <xf numFmtId="0" fontId="8" fillId="2" borderId="0" xfId="12" applyFill="1"/>
    <xf numFmtId="0" fontId="31" fillId="0" borderId="5" xfId="0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64" fontId="31" fillId="0" borderId="8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center" readingOrder="2"/>
    </xf>
    <xf numFmtId="165" fontId="9" fillId="0" borderId="0" xfId="2" applyNumberFormat="1" applyAlignment="1">
      <alignment vertical="center"/>
    </xf>
    <xf numFmtId="0" fontId="5" fillId="2" borderId="0" xfId="0" applyFont="1" applyFill="1" applyAlignment="1">
      <alignment horizontal="center"/>
    </xf>
    <xf numFmtId="165" fontId="23" fillId="2" borderId="0" xfId="10" applyNumberFormat="1" applyFont="1" applyFill="1" applyBorder="1" applyAlignment="1">
      <alignment horizontal="center" vertical="center"/>
    </xf>
    <xf numFmtId="3" fontId="14" fillId="0" borderId="4" xfId="23" applyNumberFormat="1" applyFont="1" applyBorder="1" applyAlignment="1">
      <alignment horizontal="right" vertical="center"/>
    </xf>
    <xf numFmtId="3" fontId="14" fillId="0" borderId="5" xfId="23" applyNumberFormat="1" applyFont="1" applyBorder="1" applyAlignment="1">
      <alignment horizontal="right" vertical="center"/>
    </xf>
    <xf numFmtId="165" fontId="23" fillId="6" borderId="5" xfId="10" applyNumberFormat="1" applyFont="1" applyFill="1" applyBorder="1" applyAlignment="1">
      <alignment horizontal="right" vertical="center"/>
    </xf>
    <xf numFmtId="3" fontId="14" fillId="6" borderId="5" xfId="23" applyNumberFormat="1" applyFont="1" applyFill="1" applyBorder="1" applyAlignment="1">
      <alignment horizontal="right"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165" fontId="23" fillId="2" borderId="0" xfId="10" applyNumberFormat="1" applyFont="1" applyFill="1" applyBorder="1" applyAlignment="1">
      <alignment horizontal="right" vertical="center"/>
    </xf>
    <xf numFmtId="0" fontId="1" fillId="2" borderId="0" xfId="28" applyFill="1"/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right" readingOrder="2"/>
    </xf>
    <xf numFmtId="0" fontId="5" fillId="0" borderId="0" xfId="0" applyFont="1" applyBorder="1" applyAlignment="1">
      <alignment horizontal="right" readingOrder="2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20" fillId="0" borderId="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right" readingOrder="1"/>
    </xf>
    <xf numFmtId="0" fontId="24" fillId="0" borderId="0" xfId="0" applyFont="1" applyBorder="1" applyAlignment="1">
      <alignment horizontal="right" readingOrder="1"/>
    </xf>
    <xf numFmtId="0" fontId="2" fillId="0" borderId="0" xfId="0" applyFont="1" applyAlignment="1">
      <alignment horizontal="center"/>
    </xf>
    <xf numFmtId="0" fontId="20" fillId="0" borderId="1" xfId="0" applyFont="1" applyBorder="1" applyAlignment="1">
      <alignment horizontal="right"/>
    </xf>
    <xf numFmtId="0" fontId="20" fillId="0" borderId="8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20" fillId="0" borderId="12" xfId="0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right" vertical="center" readingOrder="1"/>
    </xf>
    <xf numFmtId="0" fontId="20" fillId="2" borderId="2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4" fillId="6" borderId="5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24" fillId="6" borderId="8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6" fillId="0" borderId="0" xfId="20" applyFont="1" applyAlignment="1">
      <alignment horizontal="center" vertical="center"/>
    </xf>
    <xf numFmtId="0" fontId="18" fillId="0" borderId="8" xfId="20" applyFont="1" applyBorder="1" applyAlignment="1">
      <alignment horizontal="center" vertical="center"/>
    </xf>
    <xf numFmtId="0" fontId="2" fillId="0" borderId="4" xfId="20" applyFont="1" applyBorder="1" applyAlignment="1">
      <alignment horizontal="center" vertical="center"/>
    </xf>
    <xf numFmtId="0" fontId="20" fillId="0" borderId="4" xfId="20" applyFont="1" applyBorder="1" applyAlignment="1">
      <alignment horizontal="center" vertical="center"/>
    </xf>
    <xf numFmtId="0" fontId="33" fillId="0" borderId="2" xfId="28" applyFont="1" applyBorder="1" applyAlignment="1">
      <alignment horizontal="center" vertical="center"/>
    </xf>
    <xf numFmtId="0" fontId="33" fillId="0" borderId="6" xfId="28" applyFont="1" applyBorder="1" applyAlignment="1">
      <alignment horizontal="center" vertical="center"/>
    </xf>
    <xf numFmtId="0" fontId="33" fillId="0" borderId="4" xfId="28" applyFont="1" applyBorder="1" applyAlignment="1">
      <alignment horizontal="center" vertical="center"/>
    </xf>
    <xf numFmtId="0" fontId="33" fillId="0" borderId="5" xfId="28" applyFont="1" applyBorder="1" applyAlignment="1">
      <alignment horizontal="center" vertical="center"/>
    </xf>
    <xf numFmtId="0" fontId="36" fillId="0" borderId="9" xfId="28" applyFont="1" applyBorder="1" applyAlignment="1">
      <alignment horizontal="right" vertical="center" readingOrder="2"/>
    </xf>
    <xf numFmtId="0" fontId="32" fillId="0" borderId="0" xfId="28" applyFont="1" applyAlignment="1">
      <alignment horizontal="center" vertical="center" wrapText="1"/>
    </xf>
    <xf numFmtId="0" fontId="11" fillId="0" borderId="0" xfId="2" applyFont="1" applyAlignment="1">
      <alignment horizontal="right" readingOrder="2"/>
    </xf>
    <xf numFmtId="0" fontId="10" fillId="0" borderId="0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/>
    </xf>
    <xf numFmtId="0" fontId="11" fillId="0" borderId="8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0" xfId="2" applyFont="1" applyAlignment="1">
      <alignment horizontal="right" vertical="top" readingOrder="2"/>
    </xf>
    <xf numFmtId="0" fontId="11" fillId="0" borderId="1" xfId="2" applyFont="1" applyBorder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readingOrder="2"/>
    </xf>
    <xf numFmtId="0" fontId="11" fillId="2" borderId="2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right" vertical="center"/>
    </xf>
    <xf numFmtId="0" fontId="11" fillId="2" borderId="1" xfId="2" applyFont="1" applyFill="1" applyBorder="1" applyAlignment="1">
      <alignment horizontal="center"/>
    </xf>
    <xf numFmtId="0" fontId="20" fillId="2" borderId="8" xfId="1" applyFont="1" applyFill="1" applyBorder="1" applyAlignment="1">
      <alignment horizontal="center" vertical="center" readingOrder="2"/>
    </xf>
    <xf numFmtId="0" fontId="21" fillId="0" borderId="0" xfId="1" applyFont="1" applyAlignment="1">
      <alignment horizontal="center" vertical="center" readingOrder="2"/>
    </xf>
    <xf numFmtId="0" fontId="2" fillId="0" borderId="1" xfId="1" applyFont="1" applyBorder="1" applyAlignment="1">
      <alignment horizontal="right" vertical="center" readingOrder="2"/>
    </xf>
    <xf numFmtId="0" fontId="20" fillId="2" borderId="4" xfId="1" applyFont="1" applyFill="1" applyBorder="1" applyAlignment="1">
      <alignment horizontal="center" vertical="center" readingOrder="2"/>
    </xf>
    <xf numFmtId="0" fontId="20" fillId="2" borderId="3" xfId="1" applyFont="1" applyFill="1" applyBorder="1" applyAlignment="1">
      <alignment horizontal="center" vertical="center" readingOrder="2"/>
    </xf>
    <xf numFmtId="0" fontId="20" fillId="2" borderId="7" xfId="1" applyFont="1" applyFill="1" applyBorder="1" applyAlignment="1">
      <alignment horizontal="center" vertical="center" readingOrder="2"/>
    </xf>
    <xf numFmtId="0" fontId="20" fillId="2" borderId="4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readingOrder="2"/>
    </xf>
    <xf numFmtId="0" fontId="20" fillId="2" borderId="11" xfId="1" applyFont="1" applyFill="1" applyBorder="1" applyAlignment="1">
      <alignment horizontal="center" vertical="center" readingOrder="2"/>
    </xf>
    <xf numFmtId="0" fontId="21" fillId="2" borderId="0" xfId="1" applyFont="1" applyFill="1" applyAlignment="1">
      <alignment horizontal="center" vertical="center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18" fillId="2" borderId="0" xfId="1" applyFont="1" applyFill="1" applyBorder="1" applyAlignment="1">
      <alignment horizontal="right"/>
    </xf>
    <xf numFmtId="0" fontId="15" fillId="2" borderId="8" xfId="5" applyFont="1" applyFill="1" applyBorder="1" applyAlignment="1">
      <alignment horizontal="center" vertical="center" wrapText="1"/>
    </xf>
    <xf numFmtId="0" fontId="15" fillId="2" borderId="2" xfId="5" applyFont="1" applyFill="1" applyBorder="1" applyAlignment="1">
      <alignment horizontal="center" vertical="center" wrapText="1"/>
    </xf>
    <xf numFmtId="0" fontId="15" fillId="2" borderId="12" xfId="5" applyFont="1" applyFill="1" applyBorder="1" applyAlignment="1">
      <alignment horizontal="center" vertical="center" wrapText="1"/>
    </xf>
    <xf numFmtId="0" fontId="15" fillId="2" borderId="6" xfId="5" applyFont="1" applyFill="1" applyBorder="1" applyAlignment="1">
      <alignment horizontal="center" vertical="center" wrapText="1"/>
    </xf>
    <xf numFmtId="0" fontId="18" fillId="0" borderId="0" xfId="1" applyFont="1" applyBorder="1" applyAlignment="1">
      <alignment horizontal="right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1"/>
    </xf>
    <xf numFmtId="0" fontId="21" fillId="2" borderId="0" xfId="1" applyFont="1" applyFill="1" applyBorder="1" applyAlignment="1">
      <alignment horizontal="center" vertical="center"/>
    </xf>
    <xf numFmtId="0" fontId="20" fillId="2" borderId="14" xfId="1" applyFont="1" applyFill="1" applyBorder="1" applyAlignment="1">
      <alignment horizontal="center" vertical="center" wrapText="1" readingOrder="2"/>
    </xf>
    <xf numFmtId="0" fontId="27" fillId="2" borderId="14" xfId="1" applyFont="1" applyFill="1" applyBorder="1"/>
    <xf numFmtId="0" fontId="20" fillId="2" borderId="14" xfId="1" applyFont="1" applyFill="1" applyBorder="1" applyAlignment="1">
      <alignment horizontal="center" vertical="center" readingOrder="2"/>
    </xf>
    <xf numFmtId="0" fontId="20" fillId="2" borderId="11" xfId="1" applyFont="1" applyFill="1" applyBorder="1" applyAlignment="1">
      <alignment horizontal="center" vertical="center" wrapText="1" readingOrder="2"/>
    </xf>
    <xf numFmtId="0" fontId="20" fillId="2" borderId="2" xfId="1" applyFont="1" applyFill="1" applyBorder="1" applyAlignment="1">
      <alignment horizontal="center" vertical="center" wrapText="1" readingOrder="2"/>
    </xf>
    <xf numFmtId="0" fontId="20" fillId="2" borderId="15" xfId="1" applyFont="1" applyFill="1" applyBorder="1" applyAlignment="1">
      <alignment horizontal="center" vertical="center" wrapText="1" readingOrder="2"/>
    </xf>
    <xf numFmtId="0" fontId="20" fillId="2" borderId="12" xfId="1" applyFont="1" applyFill="1" applyBorder="1" applyAlignment="1">
      <alignment horizontal="center" vertical="center" wrapText="1" readingOrder="2"/>
    </xf>
    <xf numFmtId="0" fontId="20" fillId="2" borderId="13" xfId="1" applyFont="1" applyFill="1" applyBorder="1" applyAlignment="1">
      <alignment horizontal="center" vertical="center" wrapText="1" readingOrder="2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9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0" fillId="2" borderId="1" xfId="1" applyFont="1" applyFill="1" applyBorder="1" applyAlignment="1">
      <alignment horizontal="center" vertical="center" wrapText="1" readingOrder="2"/>
    </xf>
    <xf numFmtId="0" fontId="18" fillId="2" borderId="11" xfId="1" applyFont="1" applyFill="1" applyBorder="1" applyAlignment="1">
      <alignment horizontal="center" vertical="center" wrapText="1"/>
    </xf>
    <xf numFmtId="0" fontId="18" fillId="2" borderId="9" xfId="1" applyFont="1" applyFill="1" applyBorder="1" applyAlignment="1">
      <alignment horizontal="center" vertical="center" wrapText="1"/>
    </xf>
    <xf numFmtId="0" fontId="18" fillId="2" borderId="2" xfId="1" applyFont="1" applyFill="1" applyBorder="1" applyAlignment="1">
      <alignment horizontal="center" vertical="center" wrapText="1"/>
    </xf>
    <xf numFmtId="0" fontId="18" fillId="2" borderId="15" xfId="1" applyFont="1" applyFill="1" applyBorder="1" applyAlignment="1">
      <alignment horizontal="center" vertical="center" wrapText="1"/>
    </xf>
    <xf numFmtId="0" fontId="18" fillId="2" borderId="0" xfId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wrapText="1"/>
    </xf>
    <xf numFmtId="0" fontId="18" fillId="2" borderId="13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 readingOrder="2"/>
    </xf>
    <xf numFmtId="0" fontId="18" fillId="2" borderId="11" xfId="1" applyFont="1" applyFill="1" applyBorder="1" applyAlignment="1">
      <alignment horizontal="center" vertical="center" wrapText="1" readingOrder="2"/>
    </xf>
    <xf numFmtId="0" fontId="18" fillId="2" borderId="14" xfId="1" applyFont="1" applyFill="1" applyBorder="1" applyAlignment="1">
      <alignment horizontal="center" vertical="center" wrapText="1" readingOrder="2"/>
    </xf>
    <xf numFmtId="0" fontId="18" fillId="2" borderId="15" xfId="1" applyFont="1" applyFill="1" applyBorder="1" applyAlignment="1">
      <alignment horizontal="center" vertical="center" wrapText="1" readingOrder="2"/>
    </xf>
    <xf numFmtId="0" fontId="18" fillId="2" borderId="7" xfId="1" applyFont="1" applyFill="1" applyBorder="1" applyAlignment="1">
      <alignment horizontal="center" vertical="center" wrapText="1" readingOrder="2"/>
    </xf>
    <xf numFmtId="0" fontId="18" fillId="2" borderId="13" xfId="1" applyFont="1" applyFill="1" applyBorder="1" applyAlignment="1">
      <alignment horizontal="center" vertical="center" wrapText="1" readingOrder="2"/>
    </xf>
    <xf numFmtId="0" fontId="18" fillId="2" borderId="14" xfId="1" applyFont="1" applyFill="1" applyBorder="1" applyAlignment="1">
      <alignment horizontal="center" vertical="center"/>
    </xf>
    <xf numFmtId="0" fontId="18" fillId="2" borderId="7" xfId="1" applyFont="1" applyFill="1" applyBorder="1" applyAlignment="1">
      <alignment horizontal="center" vertical="center"/>
    </xf>
    <xf numFmtId="0" fontId="18" fillId="2" borderId="3" xfId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horizontal="center" vertical="center" wrapText="1" readingOrder="2"/>
    </xf>
    <xf numFmtId="0" fontId="18" fillId="2" borderId="12" xfId="1" applyFont="1" applyFill="1" applyBorder="1" applyAlignment="1">
      <alignment horizontal="center" vertical="center" wrapText="1" readingOrder="2"/>
    </xf>
    <xf numFmtId="0" fontId="18" fillId="2" borderId="6" xfId="1" applyFont="1" applyFill="1" applyBorder="1" applyAlignment="1">
      <alignment horizontal="center" vertical="center" wrapText="1" readingOrder="2"/>
    </xf>
    <xf numFmtId="0" fontId="18" fillId="2" borderId="9" xfId="1" applyFont="1" applyFill="1" applyBorder="1" applyAlignment="1">
      <alignment horizontal="center" vertical="center" wrapText="1" readingOrder="2"/>
    </xf>
    <xf numFmtId="0" fontId="18" fillId="2" borderId="0" xfId="1" applyFont="1" applyFill="1" applyBorder="1" applyAlignment="1">
      <alignment horizontal="center" vertical="center" wrapText="1" readingOrder="2"/>
    </xf>
    <xf numFmtId="0" fontId="18" fillId="2" borderId="1" xfId="1" applyFont="1" applyFill="1" applyBorder="1" applyAlignment="1">
      <alignment horizontal="center" vertical="center" wrapText="1" readingOrder="2"/>
    </xf>
    <xf numFmtId="0" fontId="18" fillId="2" borderId="11" xfId="1" applyFont="1" applyFill="1" applyBorder="1" applyAlignment="1">
      <alignment horizontal="center" vertical="center"/>
    </xf>
    <xf numFmtId="0" fontId="18" fillId="2" borderId="9" xfId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horizontal="center" vertical="center"/>
    </xf>
    <xf numFmtId="0" fontId="18" fillId="2" borderId="13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0" fontId="20" fillId="2" borderId="2" xfId="1" applyFont="1" applyFill="1" applyBorder="1" applyAlignment="1">
      <alignment horizontal="center" vertical="center"/>
    </xf>
    <xf numFmtId="0" fontId="20" fillId="2" borderId="12" xfId="1" applyFont="1" applyFill="1" applyBorder="1" applyAlignment="1">
      <alignment horizontal="center" vertical="center"/>
    </xf>
    <xf numFmtId="0" fontId="20" fillId="2" borderId="6" xfId="1" applyFont="1" applyFill="1" applyBorder="1" applyAlignment="1">
      <alignment horizontal="center" vertical="center"/>
    </xf>
    <xf numFmtId="0" fontId="20" fillId="2" borderId="8" xfId="1" applyFont="1" applyFill="1" applyBorder="1" applyAlignment="1">
      <alignment horizontal="center" vertical="center"/>
    </xf>
    <xf numFmtId="0" fontId="21" fillId="0" borderId="0" xfId="1" applyFont="1" applyBorder="1" applyAlignment="1">
      <alignment horizontal="center"/>
    </xf>
    <xf numFmtId="0" fontId="20" fillId="2" borderId="10" xfId="1" applyFont="1" applyFill="1" applyBorder="1" applyAlignment="1">
      <alignment horizontal="center" vertical="center" readingOrder="2"/>
    </xf>
    <xf numFmtId="0" fontId="20" fillId="2" borderId="4" xfId="1" applyFont="1" applyFill="1" applyBorder="1" applyAlignment="1">
      <alignment horizontal="center" vertical="center"/>
    </xf>
    <xf numFmtId="0" fontId="20" fillId="2" borderId="5" xfId="1" applyFont="1" applyFill="1" applyBorder="1" applyAlignment="1">
      <alignment horizontal="center" vertical="center"/>
    </xf>
    <xf numFmtId="0" fontId="20" fillId="0" borderId="1" xfId="1" applyFont="1" applyBorder="1" applyAlignment="1">
      <alignment horizontal="left"/>
    </xf>
    <xf numFmtId="0" fontId="21" fillId="0" borderId="0" xfId="1" applyFont="1" applyAlignment="1">
      <alignment horizontal="center"/>
    </xf>
    <xf numFmtId="0" fontId="20" fillId="2" borderId="1" xfId="1" applyFont="1" applyFill="1" applyBorder="1" applyAlignment="1">
      <alignment horizontal="right"/>
    </xf>
    <xf numFmtId="0" fontId="20" fillId="2" borderId="0" xfId="1" applyFont="1" applyFill="1" applyBorder="1" applyAlignment="1">
      <alignment horizontal="right"/>
    </xf>
    <xf numFmtId="0" fontId="20" fillId="2" borderId="0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24" fillId="2" borderId="8" xfId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0" fillId="0" borderId="1" xfId="1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25" fillId="2" borderId="8" xfId="4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wrapText="1"/>
    </xf>
    <xf numFmtId="0" fontId="20" fillId="2" borderId="15" xfId="0" applyFont="1" applyFill="1" applyBorder="1" applyAlignment="1">
      <alignment horizontal="center" wrapText="1"/>
    </xf>
    <xf numFmtId="0" fontId="20" fillId="2" borderId="15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15" fillId="2" borderId="8" xfId="4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15" xfId="0" applyFont="1" applyBorder="1" applyAlignment="1">
      <alignment horizontal="center" vertical="top"/>
    </xf>
    <xf numFmtId="0" fontId="20" fillId="0" borderId="13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0" fillId="2" borderId="15" xfId="0" applyFont="1" applyFill="1" applyBorder="1" applyAlignment="1">
      <alignment horizontal="center" vertical="top"/>
    </xf>
    <xf numFmtId="0" fontId="20" fillId="2" borderId="13" xfId="0" applyFont="1" applyFill="1" applyBorder="1" applyAlignment="1">
      <alignment horizontal="center" vertical="top"/>
    </xf>
    <xf numFmtId="0" fontId="20" fillId="0" borderId="0" xfId="0" applyFont="1"/>
    <xf numFmtId="0" fontId="20" fillId="2" borderId="5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31" fillId="2" borderId="9" xfId="2" applyFont="1" applyFill="1" applyBorder="1" applyAlignment="1">
      <alignment horizontal="right" vertical="center" readingOrder="2"/>
    </xf>
    <xf numFmtId="0" fontId="11" fillId="2" borderId="8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0" fontId="11" fillId="0" borderId="1" xfId="2" applyFont="1" applyBorder="1" applyAlignment="1">
      <alignment horizontal="right"/>
    </xf>
    <xf numFmtId="0" fontId="11" fillId="0" borderId="4" xfId="2" applyFont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right"/>
    </xf>
    <xf numFmtId="0" fontId="11" fillId="2" borderId="4" xfId="2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31" fillId="0" borderId="9" xfId="2" applyFont="1" applyBorder="1" applyAlignment="1">
      <alignment horizontal="center" vertical="center" readingOrder="2"/>
    </xf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right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right" vertical="center"/>
    </xf>
    <xf numFmtId="0" fontId="31" fillId="0" borderId="10" xfId="0" applyFont="1" applyBorder="1" applyAlignment="1">
      <alignment horizontal="right" vertical="center"/>
    </xf>
    <xf numFmtId="3" fontId="14" fillId="0" borderId="5" xfId="23" applyNumberFormat="1" applyFont="1" applyBorder="1" applyAlignment="1">
      <alignment horizontal="right" vertical="center"/>
    </xf>
    <xf numFmtId="3" fontId="14" fillId="0" borderId="8" xfId="23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 readingOrder="2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readingOrder="2"/>
    </xf>
    <xf numFmtId="0" fontId="10" fillId="0" borderId="10" xfId="0" applyFont="1" applyBorder="1" applyAlignment="1">
      <alignment horizontal="center" vertical="center" readingOrder="2"/>
    </xf>
    <xf numFmtId="0" fontId="10" fillId="0" borderId="8" xfId="0" applyFont="1" applyBorder="1" applyAlignment="1">
      <alignment horizontal="center" vertical="center" readingOrder="2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readingOrder="2"/>
    </xf>
    <xf numFmtId="0" fontId="11" fillId="0" borderId="10" xfId="0" applyFont="1" applyBorder="1" applyAlignment="1">
      <alignment horizontal="center" vertical="center" readingOrder="2"/>
    </xf>
    <xf numFmtId="0" fontId="11" fillId="0" borderId="8" xfId="0" applyFont="1" applyBorder="1" applyAlignment="1">
      <alignment horizontal="center" vertical="center" readingOrder="2"/>
    </xf>
  </cellXfs>
  <cellStyles count="31">
    <cellStyle name="Normal" xfId="0" builtinId="0"/>
    <cellStyle name="Normal 2" xfId="1"/>
    <cellStyle name="Normal 2 2" xfId="2"/>
    <cellStyle name="Normal 3" xfId="20"/>
    <cellStyle name="Normal 4" xfId="28"/>
    <cellStyle name="Normal 5" xfId="30"/>
    <cellStyle name="Normal_10" xfId="16"/>
    <cellStyle name="Normal_12ت" xfId="21"/>
    <cellStyle name="Normal_13ت" xfId="22"/>
    <cellStyle name="Normal_14" xfId="23"/>
    <cellStyle name="Normal_15" xfId="24"/>
    <cellStyle name="Normal_19" xfId="25"/>
    <cellStyle name="Normal_2" xfId="13"/>
    <cellStyle name="Normal_3" xfId="14"/>
    <cellStyle name="Normal_4" xfId="15"/>
    <cellStyle name="Normal_5" xfId="10"/>
    <cellStyle name="Normal_6" xfId="29"/>
    <cellStyle name="Normal_7" xfId="11"/>
    <cellStyle name="Normal_9" xfId="12"/>
    <cellStyle name="Normal_Sheet1" xfId="27"/>
    <cellStyle name="Normal_Sheet10" xfId="4"/>
    <cellStyle name="Normal_Sheet11" xfId="19"/>
    <cellStyle name="Normal_Sheet12" xfId="5"/>
    <cellStyle name="Normal_Sheet24" xfId="6"/>
    <cellStyle name="Normal_Sheet27" xfId="26"/>
    <cellStyle name="Normal_Sheet4" xfId="17"/>
    <cellStyle name="Normal_Sheet6" xfId="18"/>
    <cellStyle name="Normal_Sheet9" xfId="3"/>
    <cellStyle name="Normal_ت4" xfId="8"/>
    <cellStyle name="Normal_ج4" xfId="9"/>
    <cellStyle name="Normal_جدول1" xfId="7"/>
  </cellStyles>
  <dxfs count="0"/>
  <tableStyles count="0" defaultTableStyle="TableStyleMedium2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289560</xdr:colOff>
      <xdr:row>0</xdr:row>
      <xdr:rowOff>0</xdr:rowOff>
    </xdr:from>
    <xdr:ext cx="65" cy="172227"/>
    <xdr:sp macro="" textlink="">
      <xdr:nvSpPr>
        <xdr:cNvPr id="16" name="TextBox 15"/>
        <xdr:cNvSpPr txBox="1"/>
      </xdr:nvSpPr>
      <xdr:spPr>
        <a:xfrm>
          <a:off x="9980691175" y="558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179070</xdr:rowOff>
    </xdr:from>
    <xdr:ext cx="65" cy="172227"/>
    <xdr:sp macro="" textlink="">
      <xdr:nvSpPr>
        <xdr:cNvPr id="5" name="TextBox 15"/>
        <xdr:cNvSpPr txBox="1"/>
      </xdr:nvSpPr>
      <xdr:spPr>
        <a:xfrm>
          <a:off x="9980691175" y="53416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179070</xdr:rowOff>
    </xdr:from>
    <xdr:ext cx="65" cy="172227"/>
    <xdr:sp macro="" textlink="">
      <xdr:nvSpPr>
        <xdr:cNvPr id="7" name="TextBox 15"/>
        <xdr:cNvSpPr txBox="1"/>
      </xdr:nvSpPr>
      <xdr:spPr>
        <a:xfrm>
          <a:off x="9980691175" y="53416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219075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9"/>
  <sheetViews>
    <sheetView rightToLeft="1" zoomScaleNormal="100" workbookViewId="0">
      <selection activeCell="J6" sqref="J6"/>
    </sheetView>
  </sheetViews>
  <sheetFormatPr defaultRowHeight="12.75" x14ac:dyDescent="0.2"/>
  <cols>
    <col min="1" max="1" width="11.5703125" customWidth="1"/>
    <col min="2" max="2" width="9.85546875" customWidth="1"/>
    <col min="3" max="4" width="10" customWidth="1"/>
    <col min="5" max="5" width="12.28515625" customWidth="1"/>
    <col min="6" max="6" width="9.140625" hidden="1" customWidth="1"/>
    <col min="7" max="7" width="3.28515625" customWidth="1"/>
  </cols>
  <sheetData>
    <row r="2" spans="1:8" ht="23.25" x14ac:dyDescent="0.2">
      <c r="A2" s="292" t="s">
        <v>150</v>
      </c>
      <c r="B2" s="292"/>
      <c r="C2" s="292"/>
      <c r="D2" s="292"/>
      <c r="E2" s="292"/>
      <c r="F2" s="292"/>
      <c r="H2" s="61"/>
    </row>
    <row r="3" spans="1:8" ht="23.25" x14ac:dyDescent="0.2">
      <c r="A3" s="292" t="s">
        <v>281</v>
      </c>
      <c r="B3" s="292"/>
      <c r="C3" s="292"/>
      <c r="D3" s="292"/>
      <c r="E3" s="292"/>
    </row>
    <row r="4" spans="1:8" ht="15" x14ac:dyDescent="0.2">
      <c r="A4" s="293" t="s">
        <v>179</v>
      </c>
      <c r="B4" s="293"/>
      <c r="C4" s="293"/>
      <c r="D4" s="293"/>
      <c r="E4" s="293"/>
    </row>
    <row r="5" spans="1:8" ht="23.25" customHeight="1" x14ac:dyDescent="0.2">
      <c r="A5" s="294" t="s">
        <v>0</v>
      </c>
      <c r="B5" s="290" t="s">
        <v>1</v>
      </c>
      <c r="C5" s="290" t="s">
        <v>2</v>
      </c>
      <c r="D5" s="290" t="s">
        <v>3</v>
      </c>
      <c r="E5" s="296" t="s">
        <v>18</v>
      </c>
    </row>
    <row r="6" spans="1:8" ht="23.25" customHeight="1" x14ac:dyDescent="0.2">
      <c r="A6" s="295"/>
      <c r="B6" s="291"/>
      <c r="C6" s="291"/>
      <c r="D6" s="291"/>
      <c r="E6" s="297"/>
    </row>
    <row r="7" spans="1:8" ht="15" x14ac:dyDescent="0.2">
      <c r="A7" s="56" t="s">
        <v>4</v>
      </c>
      <c r="B7" s="48">
        <v>87</v>
      </c>
      <c r="C7" s="48">
        <v>50</v>
      </c>
      <c r="D7" s="47">
        <v>2</v>
      </c>
      <c r="E7" s="47">
        <f>SUM(B7:D7)</f>
        <v>139</v>
      </c>
      <c r="F7" s="55">
        <f>SUM(B7:E7)</f>
        <v>278</v>
      </c>
      <c r="H7" s="268"/>
    </row>
    <row r="8" spans="1:8" ht="15" x14ac:dyDescent="0.2">
      <c r="A8" s="56" t="s">
        <v>5</v>
      </c>
      <c r="B8" s="48">
        <v>52</v>
      </c>
      <c r="C8" s="48">
        <v>382</v>
      </c>
      <c r="D8" s="141">
        <v>0</v>
      </c>
      <c r="E8" s="47">
        <f t="shared" ref="E8:E22" si="0">SUM(B8:D8)</f>
        <v>434</v>
      </c>
    </row>
    <row r="9" spans="1:8" ht="15" x14ac:dyDescent="0.2">
      <c r="A9" s="56" t="s">
        <v>36</v>
      </c>
      <c r="B9" s="48">
        <v>77</v>
      </c>
      <c r="C9" s="48">
        <v>154</v>
      </c>
      <c r="D9" s="47">
        <v>1</v>
      </c>
      <c r="E9" s="47">
        <f t="shared" si="0"/>
        <v>232</v>
      </c>
    </row>
    <row r="10" spans="1:8" ht="15" x14ac:dyDescent="0.2">
      <c r="A10" s="56" t="s">
        <v>7</v>
      </c>
      <c r="B10" s="48">
        <v>108</v>
      </c>
      <c r="C10" s="48">
        <v>163</v>
      </c>
      <c r="D10" s="47">
        <v>4</v>
      </c>
      <c r="E10" s="47">
        <f t="shared" si="0"/>
        <v>275</v>
      </c>
    </row>
    <row r="11" spans="1:8" ht="15" x14ac:dyDescent="0.2">
      <c r="A11" s="56" t="s">
        <v>8</v>
      </c>
      <c r="B11" s="48">
        <v>811</v>
      </c>
      <c r="C11" s="48">
        <v>657</v>
      </c>
      <c r="D11" s="141">
        <v>0</v>
      </c>
      <c r="E11" s="47">
        <f t="shared" si="0"/>
        <v>1468</v>
      </c>
    </row>
    <row r="12" spans="1:8" ht="15" x14ac:dyDescent="0.2">
      <c r="A12" s="56" t="s">
        <v>9</v>
      </c>
      <c r="B12" s="48">
        <v>82</v>
      </c>
      <c r="C12" s="49">
        <v>824</v>
      </c>
      <c r="D12" s="47">
        <v>6</v>
      </c>
      <c r="E12" s="47">
        <f t="shared" si="0"/>
        <v>912</v>
      </c>
    </row>
    <row r="13" spans="1:8" ht="15" x14ac:dyDescent="0.2">
      <c r="A13" s="56" t="s">
        <v>10</v>
      </c>
      <c r="B13" s="48">
        <v>11</v>
      </c>
      <c r="C13" s="48">
        <v>14</v>
      </c>
      <c r="D13" s="141">
        <v>0</v>
      </c>
      <c r="E13" s="47">
        <f t="shared" si="0"/>
        <v>25</v>
      </c>
    </row>
    <row r="14" spans="1:8" ht="15" x14ac:dyDescent="0.2">
      <c r="A14" s="56" t="s">
        <v>11</v>
      </c>
      <c r="B14" s="48">
        <v>110</v>
      </c>
      <c r="C14" s="49">
        <v>34</v>
      </c>
      <c r="D14" s="141">
        <v>1</v>
      </c>
      <c r="E14" s="47">
        <f t="shared" si="0"/>
        <v>145</v>
      </c>
    </row>
    <row r="15" spans="1:8" ht="15" x14ac:dyDescent="0.2">
      <c r="A15" s="56" t="s">
        <v>12</v>
      </c>
      <c r="B15" s="48">
        <v>294</v>
      </c>
      <c r="C15" s="48">
        <v>304</v>
      </c>
      <c r="D15" s="141">
        <v>0</v>
      </c>
      <c r="E15" s="47">
        <f t="shared" si="0"/>
        <v>598</v>
      </c>
    </row>
    <row r="16" spans="1:8" ht="15" x14ac:dyDescent="0.2">
      <c r="A16" s="56" t="s">
        <v>13</v>
      </c>
      <c r="B16" s="48">
        <v>13</v>
      </c>
      <c r="C16" s="48">
        <v>22</v>
      </c>
      <c r="D16" s="141">
        <v>0</v>
      </c>
      <c r="E16" s="47">
        <f t="shared" si="0"/>
        <v>35</v>
      </c>
    </row>
    <row r="17" spans="1:18" ht="18" customHeight="1" x14ac:dyDescent="0.2">
      <c r="A17" s="56" t="s">
        <v>159</v>
      </c>
      <c r="B17" s="48">
        <v>9</v>
      </c>
      <c r="C17" s="48">
        <v>19</v>
      </c>
      <c r="D17" s="141">
        <v>0</v>
      </c>
      <c r="E17" s="47">
        <f t="shared" si="0"/>
        <v>28</v>
      </c>
    </row>
    <row r="18" spans="1:18" ht="18" customHeight="1" x14ac:dyDescent="0.2">
      <c r="A18" s="56" t="s">
        <v>37</v>
      </c>
      <c r="B18" s="48">
        <v>3</v>
      </c>
      <c r="C18" s="48">
        <v>16</v>
      </c>
      <c r="D18" s="141">
        <v>0</v>
      </c>
      <c r="E18" s="47">
        <f t="shared" si="0"/>
        <v>19</v>
      </c>
    </row>
    <row r="19" spans="1:18" ht="18" customHeight="1" x14ac:dyDescent="0.2">
      <c r="A19" s="56" t="s">
        <v>16</v>
      </c>
      <c r="B19" s="48">
        <v>27</v>
      </c>
      <c r="C19" s="48">
        <v>62</v>
      </c>
      <c r="D19" s="141">
        <v>0</v>
      </c>
      <c r="E19" s="47">
        <f t="shared" si="0"/>
        <v>89</v>
      </c>
    </row>
    <row r="20" spans="1:18" ht="18" customHeight="1" x14ac:dyDescent="0.2">
      <c r="A20" s="56" t="s">
        <v>160</v>
      </c>
      <c r="B20" s="48">
        <v>38</v>
      </c>
      <c r="C20" s="48">
        <v>44</v>
      </c>
      <c r="D20" s="141">
        <v>0</v>
      </c>
      <c r="E20" s="47">
        <f t="shared" si="0"/>
        <v>82</v>
      </c>
    </row>
    <row r="21" spans="1:18" ht="18" customHeight="1" x14ac:dyDescent="0.2">
      <c r="A21" s="56" t="s">
        <v>17</v>
      </c>
      <c r="B21" s="48">
        <v>30</v>
      </c>
      <c r="C21" s="48">
        <v>355</v>
      </c>
      <c r="D21" s="141">
        <v>0</v>
      </c>
      <c r="E21" s="47">
        <f t="shared" si="0"/>
        <v>385</v>
      </c>
    </row>
    <row r="22" spans="1:18" ht="18" customHeight="1" x14ac:dyDescent="0.2">
      <c r="A22" s="56" t="s">
        <v>18</v>
      </c>
      <c r="B22" s="48">
        <f>SUM(B7:B21)</f>
        <v>1752</v>
      </c>
      <c r="C22" s="48">
        <f>SUM(C7:C21)</f>
        <v>3100</v>
      </c>
      <c r="D22" s="47">
        <f>SUM(D7:D21)</f>
        <v>14</v>
      </c>
      <c r="E22" s="47">
        <f t="shared" si="0"/>
        <v>4866</v>
      </c>
      <c r="F22" s="55"/>
      <c r="R22" s="61"/>
    </row>
    <row r="23" spans="1:18" ht="21" x14ac:dyDescent="0.55000000000000004">
      <c r="A23" s="4"/>
      <c r="B23" s="4"/>
      <c r="C23" s="4"/>
      <c r="D23" s="4"/>
      <c r="E23" s="4"/>
    </row>
    <row r="24" spans="1:18" ht="24.6" customHeight="1" x14ac:dyDescent="0.2">
      <c r="C24" s="17"/>
      <c r="D24" s="17"/>
      <c r="E24" s="17"/>
      <c r="F24" s="17"/>
      <c r="G24" s="17"/>
      <c r="H24" s="17"/>
    </row>
    <row r="29" spans="1:18" ht="24" customHeight="1" x14ac:dyDescent="0.2"/>
    <row r="30" spans="1:18" ht="18.600000000000001" customHeight="1" x14ac:dyDescent="0.2"/>
    <row r="39" spans="1:7" x14ac:dyDescent="0.2">
      <c r="A39" s="17"/>
      <c r="B39" s="17"/>
      <c r="C39" s="17"/>
      <c r="D39" s="17"/>
      <c r="E39" s="17"/>
      <c r="F39" s="17"/>
      <c r="G39" s="17"/>
    </row>
  </sheetData>
  <mergeCells count="8">
    <mergeCell ref="D5:D6"/>
    <mergeCell ref="A2:F2"/>
    <mergeCell ref="A3:E3"/>
    <mergeCell ref="A4:E4"/>
    <mergeCell ref="A5:A6"/>
    <mergeCell ref="B5:B6"/>
    <mergeCell ref="C5:C6"/>
    <mergeCell ref="E5:E6"/>
  </mergeCells>
  <printOptions horizontalCentered="1" verticalCentered="1"/>
  <pageMargins left="1.45" right="1.2" top="0.75" bottom="0.75" header="0.3" footer="0.3"/>
  <pageSetup paperSize="9" orientation="portrait" r:id="rId1"/>
  <headerFooter>
    <oddFooter>&amp;C8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rightToLeft="1" tabSelected="1" workbookViewId="0">
      <selection activeCell="K6" sqref="K6"/>
    </sheetView>
  </sheetViews>
  <sheetFormatPr defaultColWidth="9.140625" defaultRowHeight="15" x14ac:dyDescent="0.25"/>
  <cols>
    <col min="1" max="1" width="16.140625" style="144" customWidth="1"/>
    <col min="2" max="2" width="12.85546875" style="144" customWidth="1"/>
    <col min="3" max="3" width="15.28515625" style="144" customWidth="1"/>
    <col min="4" max="4" width="14.28515625" style="144" customWidth="1"/>
    <col min="5" max="5" width="11.7109375" style="144" customWidth="1"/>
    <col min="6" max="16384" width="9.140625" style="144"/>
  </cols>
  <sheetData>
    <row r="1" spans="1:7" ht="36.75" customHeight="1" x14ac:dyDescent="0.25">
      <c r="A1" s="345" t="s">
        <v>284</v>
      </c>
      <c r="B1" s="345"/>
      <c r="C1" s="345"/>
      <c r="D1" s="345"/>
      <c r="E1" s="345"/>
    </row>
    <row r="2" spans="1:7" ht="19.5" customHeight="1" x14ac:dyDescent="0.25">
      <c r="A2" s="145" t="s">
        <v>183</v>
      </c>
    </row>
    <row r="3" spans="1:7" ht="17.25" customHeight="1" x14ac:dyDescent="0.25">
      <c r="A3" s="340" t="s">
        <v>29</v>
      </c>
      <c r="B3" s="342" t="s">
        <v>48</v>
      </c>
      <c r="C3" s="342"/>
      <c r="D3" s="342"/>
      <c r="E3" s="343"/>
      <c r="G3" s="289"/>
    </row>
    <row r="4" spans="1:7" ht="16.5" customHeight="1" x14ac:dyDescent="0.25">
      <c r="A4" s="341"/>
      <c r="B4" s="146" t="s">
        <v>49</v>
      </c>
      <c r="C4" s="146" t="s">
        <v>50</v>
      </c>
      <c r="D4" s="146" t="s">
        <v>51</v>
      </c>
      <c r="E4" s="194" t="s">
        <v>285</v>
      </c>
      <c r="G4" s="289"/>
    </row>
    <row r="5" spans="1:7" ht="16.5" customHeight="1" x14ac:dyDescent="0.25">
      <c r="A5" s="147" t="s">
        <v>4</v>
      </c>
      <c r="B5" s="195">
        <v>2</v>
      </c>
      <c r="C5" s="195">
        <v>38</v>
      </c>
      <c r="D5" s="195">
        <v>60</v>
      </c>
      <c r="E5" s="196">
        <v>0</v>
      </c>
    </row>
    <row r="6" spans="1:7" ht="17.25" customHeight="1" x14ac:dyDescent="0.25">
      <c r="A6" s="147" t="s">
        <v>5</v>
      </c>
      <c r="B6" s="195">
        <v>0</v>
      </c>
      <c r="C6" s="195">
        <v>8</v>
      </c>
      <c r="D6" s="195">
        <v>100</v>
      </c>
      <c r="E6" s="196">
        <v>0</v>
      </c>
    </row>
    <row r="7" spans="1:7" ht="17.25" customHeight="1" x14ac:dyDescent="0.25">
      <c r="A7" s="147" t="s">
        <v>36</v>
      </c>
      <c r="B7" s="195">
        <v>9</v>
      </c>
      <c r="C7" s="195">
        <v>26</v>
      </c>
      <c r="D7" s="195">
        <v>71</v>
      </c>
      <c r="E7" s="196">
        <v>0</v>
      </c>
    </row>
    <row r="8" spans="1:7" ht="17.25" customHeight="1" x14ac:dyDescent="0.25">
      <c r="A8" s="147" t="s">
        <v>7</v>
      </c>
      <c r="B8" s="195">
        <v>3</v>
      </c>
      <c r="C8" s="195">
        <v>95</v>
      </c>
      <c r="D8" s="195">
        <v>3</v>
      </c>
      <c r="E8" s="196">
        <v>0</v>
      </c>
    </row>
    <row r="9" spans="1:7" ht="17.25" customHeight="1" x14ac:dyDescent="0.25">
      <c r="A9" s="147" t="s">
        <v>8</v>
      </c>
      <c r="B9" s="195">
        <v>98</v>
      </c>
      <c r="C9" s="195">
        <v>8</v>
      </c>
      <c r="D9" s="195">
        <v>1</v>
      </c>
      <c r="E9" s="196">
        <v>0</v>
      </c>
    </row>
    <row r="10" spans="1:7" ht="17.25" customHeight="1" x14ac:dyDescent="0.25">
      <c r="A10" s="147" t="s">
        <v>9</v>
      </c>
      <c r="B10" s="195">
        <v>15</v>
      </c>
      <c r="C10" s="195">
        <v>92</v>
      </c>
      <c r="D10" s="195">
        <v>0</v>
      </c>
      <c r="E10" s="196">
        <v>0</v>
      </c>
    </row>
    <row r="11" spans="1:7" ht="17.25" customHeight="1" x14ac:dyDescent="0.25">
      <c r="A11" s="147" t="s">
        <v>10</v>
      </c>
      <c r="B11" s="195">
        <v>11</v>
      </c>
      <c r="C11" s="195">
        <v>66</v>
      </c>
      <c r="D11" s="195">
        <v>23</v>
      </c>
      <c r="E11" s="196">
        <v>0</v>
      </c>
    </row>
    <row r="12" spans="1:7" ht="17.25" customHeight="1" x14ac:dyDescent="0.25">
      <c r="A12" s="147" t="s">
        <v>11</v>
      </c>
      <c r="B12" s="195">
        <v>0</v>
      </c>
      <c r="C12" s="195">
        <v>100</v>
      </c>
      <c r="D12" s="195">
        <v>0</v>
      </c>
      <c r="E12" s="196">
        <v>0</v>
      </c>
    </row>
    <row r="13" spans="1:7" ht="17.25" customHeight="1" x14ac:dyDescent="0.25">
      <c r="A13" s="147" t="s">
        <v>12</v>
      </c>
      <c r="B13" s="195">
        <v>49</v>
      </c>
      <c r="C13" s="195">
        <v>6</v>
      </c>
      <c r="D13" s="195">
        <v>48</v>
      </c>
      <c r="E13" s="196">
        <v>0</v>
      </c>
    </row>
    <row r="14" spans="1:7" ht="17.25" customHeight="1" x14ac:dyDescent="0.25">
      <c r="A14" s="147" t="s">
        <v>13</v>
      </c>
      <c r="B14" s="195">
        <v>38</v>
      </c>
      <c r="C14" s="195">
        <v>46</v>
      </c>
      <c r="D14" s="195">
        <v>15</v>
      </c>
      <c r="E14" s="196">
        <v>0</v>
      </c>
    </row>
    <row r="15" spans="1:7" ht="17.25" customHeight="1" x14ac:dyDescent="0.25">
      <c r="A15" s="147" t="s">
        <v>159</v>
      </c>
      <c r="B15" s="195">
        <v>0</v>
      </c>
      <c r="C15" s="195">
        <v>89</v>
      </c>
      <c r="D15" s="195">
        <v>0</v>
      </c>
      <c r="E15" s="196">
        <v>22</v>
      </c>
    </row>
    <row r="16" spans="1:7" ht="17.25" customHeight="1" x14ac:dyDescent="0.25">
      <c r="A16" s="147" t="s">
        <v>37</v>
      </c>
      <c r="B16" s="195">
        <v>0</v>
      </c>
      <c r="C16" s="195">
        <v>100</v>
      </c>
      <c r="D16" s="195">
        <v>33</v>
      </c>
      <c r="E16" s="196">
        <v>0</v>
      </c>
    </row>
    <row r="17" spans="1:9" ht="17.25" customHeight="1" x14ac:dyDescent="0.25">
      <c r="A17" s="147" t="s">
        <v>16</v>
      </c>
      <c r="B17" s="195">
        <v>0</v>
      </c>
      <c r="C17" s="195">
        <v>100</v>
      </c>
      <c r="D17" s="195">
        <v>0</v>
      </c>
      <c r="E17" s="196">
        <v>0</v>
      </c>
    </row>
    <row r="18" spans="1:9" ht="17.25" customHeight="1" x14ac:dyDescent="0.25">
      <c r="A18" s="147" t="s">
        <v>160</v>
      </c>
      <c r="B18" s="195">
        <v>0</v>
      </c>
      <c r="C18" s="195">
        <v>100</v>
      </c>
      <c r="D18" s="195">
        <v>0</v>
      </c>
      <c r="E18" s="196">
        <v>0</v>
      </c>
    </row>
    <row r="19" spans="1:9" ht="17.25" customHeight="1" x14ac:dyDescent="0.25">
      <c r="A19" s="147" t="s">
        <v>17</v>
      </c>
      <c r="B19" s="195">
        <v>7</v>
      </c>
      <c r="C19" s="195">
        <v>93</v>
      </c>
      <c r="D19" s="195">
        <v>0</v>
      </c>
      <c r="E19" s="196">
        <v>0</v>
      </c>
    </row>
    <row r="20" spans="1:9" ht="17.25" customHeight="1" x14ac:dyDescent="0.25">
      <c r="A20" s="147" t="s">
        <v>18</v>
      </c>
      <c r="B20" s="195">
        <v>55</v>
      </c>
      <c r="C20" s="195">
        <v>31</v>
      </c>
      <c r="D20" s="195">
        <v>18</v>
      </c>
      <c r="E20" s="196">
        <v>0</v>
      </c>
      <c r="I20" s="190"/>
    </row>
    <row r="21" spans="1:9" ht="17.25" customHeight="1" x14ac:dyDescent="0.25">
      <c r="A21" s="344" t="s">
        <v>278</v>
      </c>
      <c r="B21" s="344"/>
      <c r="C21" s="344"/>
      <c r="D21" s="344"/>
      <c r="E21" s="344"/>
    </row>
    <row r="22" spans="1:9" ht="17.25" customHeight="1" x14ac:dyDescent="0.25">
      <c r="A22" s="148"/>
      <c r="B22" s="149"/>
      <c r="C22" s="149"/>
      <c r="D22" s="149"/>
    </row>
    <row r="23" spans="1:9" ht="17.25" customHeight="1" x14ac:dyDescent="0.25">
      <c r="A23" s="148"/>
      <c r="B23" s="149"/>
      <c r="C23" s="149"/>
      <c r="D23" s="149"/>
    </row>
    <row r="24" spans="1:9" ht="17.25" customHeight="1" x14ac:dyDescent="0.25">
      <c r="A24" s="148"/>
      <c r="B24" s="149"/>
      <c r="C24" s="149"/>
      <c r="D24" s="149"/>
    </row>
    <row r="25" spans="1:9" ht="20.25" customHeight="1" x14ac:dyDescent="0.25">
      <c r="A25" s="148"/>
      <c r="B25" s="149"/>
      <c r="C25" s="149"/>
      <c r="D25" s="149"/>
      <c r="E25" s="150"/>
      <c r="F25" s="150"/>
    </row>
    <row r="26" spans="1:9" x14ac:dyDescent="0.25">
      <c r="A26" s="150"/>
      <c r="B26" s="150"/>
      <c r="C26" s="150"/>
      <c r="D26" s="150"/>
      <c r="E26" s="150"/>
      <c r="F26" s="150"/>
    </row>
    <row r="27" spans="1:9" x14ac:dyDescent="0.25">
      <c r="A27" s="150"/>
      <c r="B27" s="150"/>
      <c r="C27" s="150"/>
      <c r="D27" s="150"/>
      <c r="E27" s="150"/>
      <c r="F27" s="150"/>
    </row>
    <row r="28" spans="1:9" x14ac:dyDescent="0.25">
      <c r="A28" s="150"/>
      <c r="B28" s="150"/>
      <c r="C28" s="150"/>
      <c r="D28" s="150"/>
      <c r="E28" s="150"/>
      <c r="F28" s="150"/>
    </row>
    <row r="29" spans="1:9" x14ac:dyDescent="0.25">
      <c r="A29" s="150"/>
      <c r="B29" s="150"/>
      <c r="C29" s="150"/>
      <c r="D29" s="150"/>
      <c r="E29" s="150"/>
      <c r="F29" s="150"/>
    </row>
    <row r="30" spans="1:9" x14ac:dyDescent="0.25">
      <c r="A30" s="150"/>
      <c r="B30" s="150"/>
      <c r="C30" s="150"/>
      <c r="D30" s="150"/>
      <c r="E30" s="150"/>
      <c r="F30" s="150"/>
    </row>
    <row r="31" spans="1:9" x14ac:dyDescent="0.25">
      <c r="A31" s="150"/>
      <c r="B31" s="150"/>
      <c r="C31" s="150"/>
      <c r="D31" s="150"/>
      <c r="E31" s="150"/>
      <c r="F31" s="150"/>
    </row>
    <row r="32" spans="1:9" x14ac:dyDescent="0.25">
      <c r="A32" s="150"/>
      <c r="B32" s="150"/>
      <c r="C32" s="150"/>
      <c r="D32" s="150"/>
      <c r="E32" s="150"/>
      <c r="F32" s="150"/>
    </row>
    <row r="33" spans="1:6" x14ac:dyDescent="0.25">
      <c r="A33" s="150"/>
      <c r="B33" s="150"/>
      <c r="C33" s="150"/>
      <c r="D33" s="150"/>
      <c r="E33" s="150"/>
      <c r="F33" s="150"/>
    </row>
    <row r="34" spans="1:6" x14ac:dyDescent="0.25">
      <c r="A34" s="150"/>
      <c r="B34" s="150"/>
      <c r="C34" s="150"/>
      <c r="D34" s="150"/>
      <c r="E34" s="150"/>
      <c r="F34" s="150"/>
    </row>
    <row r="35" spans="1:6" x14ac:dyDescent="0.25">
      <c r="A35" s="150"/>
      <c r="B35" s="150"/>
      <c r="C35" s="150"/>
      <c r="D35" s="150"/>
      <c r="E35" s="150"/>
      <c r="F35" s="150"/>
    </row>
    <row r="36" spans="1:6" x14ac:dyDescent="0.25">
      <c r="A36" s="150"/>
      <c r="B36" s="150"/>
      <c r="C36" s="150"/>
      <c r="D36" s="150"/>
      <c r="E36" s="150"/>
      <c r="F36" s="150"/>
    </row>
    <row r="37" spans="1:6" x14ac:dyDescent="0.25">
      <c r="A37" s="150"/>
      <c r="B37" s="150"/>
      <c r="C37" s="150"/>
      <c r="D37" s="150"/>
      <c r="E37" s="150"/>
      <c r="F37" s="150"/>
    </row>
    <row r="38" spans="1:6" x14ac:dyDescent="0.25">
      <c r="A38" s="150"/>
      <c r="B38" s="150"/>
      <c r="C38" s="150"/>
      <c r="D38" s="150"/>
      <c r="E38" s="150"/>
      <c r="F38" s="150"/>
    </row>
    <row r="39" spans="1:6" x14ac:dyDescent="0.25">
      <c r="A39" s="150"/>
      <c r="B39" s="150"/>
      <c r="C39" s="150"/>
      <c r="D39" s="150"/>
      <c r="E39" s="150"/>
      <c r="F39" s="150"/>
    </row>
    <row r="40" spans="1:6" x14ac:dyDescent="0.25">
      <c r="A40" s="150"/>
      <c r="B40" s="150"/>
      <c r="C40" s="150"/>
      <c r="D40" s="150"/>
      <c r="E40" s="150"/>
      <c r="F40" s="150"/>
    </row>
    <row r="41" spans="1:6" x14ac:dyDescent="0.25">
      <c r="A41" s="150"/>
      <c r="B41" s="150"/>
      <c r="C41" s="150"/>
      <c r="D41" s="150"/>
      <c r="E41" s="150"/>
      <c r="F41" s="150"/>
    </row>
    <row r="42" spans="1:6" x14ac:dyDescent="0.25">
      <c r="A42" s="150"/>
      <c r="B42" s="150"/>
      <c r="C42" s="150"/>
      <c r="D42" s="150"/>
      <c r="E42" s="150"/>
      <c r="F42" s="150"/>
    </row>
    <row r="43" spans="1:6" x14ac:dyDescent="0.25">
      <c r="A43" s="150"/>
      <c r="B43" s="150"/>
      <c r="C43" s="150"/>
      <c r="D43" s="150"/>
      <c r="E43" s="150"/>
      <c r="F43" s="150"/>
    </row>
    <row r="44" spans="1:6" x14ac:dyDescent="0.25">
      <c r="A44" s="150"/>
      <c r="B44" s="150"/>
      <c r="C44" s="150"/>
      <c r="D44" s="150"/>
      <c r="E44" s="150"/>
      <c r="F44" s="150"/>
    </row>
    <row r="45" spans="1:6" x14ac:dyDescent="0.25">
      <c r="A45" s="150"/>
      <c r="B45" s="150"/>
      <c r="C45" s="150"/>
      <c r="D45" s="150"/>
      <c r="E45" s="150"/>
      <c r="F45" s="150"/>
    </row>
    <row r="46" spans="1:6" x14ac:dyDescent="0.25">
      <c r="A46" s="150"/>
      <c r="B46" s="150"/>
      <c r="C46" s="150"/>
      <c r="D46" s="150"/>
      <c r="E46" s="150"/>
      <c r="F46" s="150"/>
    </row>
  </sheetData>
  <mergeCells count="4">
    <mergeCell ref="A3:A4"/>
    <mergeCell ref="B3:E3"/>
    <mergeCell ref="A21:E21"/>
    <mergeCell ref="A1:E1"/>
  </mergeCells>
  <printOptions horizontalCentered="1" verticalCentered="1"/>
  <pageMargins left="0.5" right="0.5" top="0.5" bottom="0.5" header="0.3" footer="0.3"/>
  <pageSetup paperSize="9" orientation="portrait" r:id="rId1"/>
  <headerFooter>
    <oddFooter>&amp;C20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K26"/>
  <sheetViews>
    <sheetView rightToLeft="1" topLeftCell="A10" workbookViewId="0">
      <selection activeCell="L8" sqref="L8"/>
    </sheetView>
  </sheetViews>
  <sheetFormatPr defaultColWidth="9.140625" defaultRowHeight="15" x14ac:dyDescent="0.25"/>
  <cols>
    <col min="1" max="1" width="10.5703125" style="11" customWidth="1"/>
    <col min="2" max="2" width="7.42578125" style="11" customWidth="1"/>
    <col min="3" max="3" width="8" style="11" customWidth="1"/>
    <col min="4" max="5" width="8.140625" style="11" customWidth="1"/>
    <col min="6" max="6" width="7.85546875" style="11" customWidth="1"/>
    <col min="7" max="7" width="7.7109375" style="11" customWidth="1"/>
    <col min="8" max="8" width="9.140625" style="11"/>
    <col min="9" max="9" width="15.28515625" style="11" customWidth="1"/>
    <col min="10" max="10" width="9.5703125" style="11" bestFit="1" customWidth="1"/>
    <col min="11" max="16384" width="9.140625" style="11"/>
  </cols>
  <sheetData>
    <row r="2" spans="1:11" ht="18.75" customHeight="1" x14ac:dyDescent="0.25">
      <c r="A2" s="347" t="s">
        <v>52</v>
      </c>
      <c r="B2" s="347"/>
      <c r="C2" s="347"/>
      <c r="D2" s="347"/>
      <c r="E2" s="347"/>
      <c r="F2" s="347"/>
      <c r="G2" s="347"/>
      <c r="H2" s="347"/>
      <c r="I2" s="347"/>
      <c r="J2" s="27"/>
    </row>
    <row r="3" spans="1:11" ht="19.5" customHeight="1" x14ac:dyDescent="0.25">
      <c r="A3" s="347" t="s">
        <v>287</v>
      </c>
      <c r="B3" s="347"/>
      <c r="C3" s="347"/>
      <c r="D3" s="347"/>
      <c r="E3" s="347"/>
      <c r="F3" s="347"/>
      <c r="G3" s="347"/>
      <c r="H3" s="347"/>
      <c r="I3" s="347"/>
      <c r="J3" s="27"/>
    </row>
    <row r="4" spans="1:11" ht="19.5" customHeight="1" x14ac:dyDescent="0.25">
      <c r="A4" s="347" t="s">
        <v>215</v>
      </c>
      <c r="B4" s="347"/>
      <c r="C4" s="347"/>
      <c r="D4" s="347"/>
      <c r="E4" s="347"/>
      <c r="F4" s="347"/>
      <c r="G4" s="347"/>
      <c r="H4" s="347"/>
      <c r="I4" s="347"/>
      <c r="J4" s="27"/>
    </row>
    <row r="5" spans="1:11" ht="13.5" customHeight="1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11" ht="22.5" customHeight="1" x14ac:dyDescent="0.25">
      <c r="A6" s="350" t="s">
        <v>176</v>
      </c>
      <c r="B6" s="350"/>
      <c r="C6" s="12"/>
      <c r="D6" s="12"/>
      <c r="E6" s="12"/>
      <c r="F6" s="12"/>
      <c r="G6" s="351" t="s">
        <v>53</v>
      </c>
      <c r="H6" s="351"/>
      <c r="I6" s="351"/>
      <c r="K6" s="33"/>
    </row>
    <row r="7" spans="1:11" ht="39" customHeight="1" x14ac:dyDescent="0.25">
      <c r="A7" s="352" t="s">
        <v>29</v>
      </c>
      <c r="B7" s="353" t="s">
        <v>43</v>
      </c>
      <c r="C7" s="355" t="s">
        <v>177</v>
      </c>
      <c r="D7" s="356"/>
      <c r="E7" s="353" t="s">
        <v>54</v>
      </c>
      <c r="F7" s="349" t="s">
        <v>206</v>
      </c>
      <c r="G7" s="357"/>
      <c r="H7" s="353" t="s">
        <v>55</v>
      </c>
      <c r="I7" s="348" t="s">
        <v>226</v>
      </c>
      <c r="K7" s="272"/>
    </row>
    <row r="8" spans="1:11" ht="45" customHeight="1" x14ac:dyDescent="0.25">
      <c r="A8" s="352"/>
      <c r="B8" s="354"/>
      <c r="C8" s="232" t="s">
        <v>56</v>
      </c>
      <c r="D8" s="237" t="s">
        <v>57</v>
      </c>
      <c r="E8" s="354"/>
      <c r="F8" s="28" t="s">
        <v>56</v>
      </c>
      <c r="G8" s="30" t="s">
        <v>57</v>
      </c>
      <c r="H8" s="354"/>
      <c r="I8" s="349"/>
      <c r="K8" s="33"/>
    </row>
    <row r="9" spans="1:11" ht="19.5" customHeight="1" x14ac:dyDescent="0.25">
      <c r="A9" s="87" t="s">
        <v>4</v>
      </c>
      <c r="B9" s="282">
        <v>85</v>
      </c>
      <c r="C9" s="238">
        <v>7</v>
      </c>
      <c r="D9" s="282">
        <v>324</v>
      </c>
      <c r="E9" s="88">
        <v>87</v>
      </c>
      <c r="F9" s="226">
        <v>24</v>
      </c>
      <c r="G9" s="282">
        <v>86</v>
      </c>
      <c r="H9" s="89">
        <v>2</v>
      </c>
      <c r="I9" s="283">
        <v>2899</v>
      </c>
      <c r="J9" s="106"/>
      <c r="K9" s="33"/>
    </row>
    <row r="10" spans="1:11" ht="19.5" customHeight="1" x14ac:dyDescent="0.25">
      <c r="A10" s="87" t="s">
        <v>5</v>
      </c>
      <c r="B10" s="282">
        <v>52</v>
      </c>
      <c r="C10" s="238">
        <v>0</v>
      </c>
      <c r="D10" s="282">
        <v>230</v>
      </c>
      <c r="E10" s="88">
        <v>52</v>
      </c>
      <c r="F10" s="226">
        <v>16</v>
      </c>
      <c r="G10" s="282">
        <v>170</v>
      </c>
      <c r="H10" s="89">
        <v>1.6</v>
      </c>
      <c r="I10" s="283">
        <v>2886</v>
      </c>
      <c r="J10" s="106"/>
      <c r="K10" s="33"/>
    </row>
    <row r="11" spans="1:11" ht="19.5" customHeight="1" x14ac:dyDescent="0.25">
      <c r="A11" s="87" t="s">
        <v>36</v>
      </c>
      <c r="B11" s="282">
        <v>67</v>
      </c>
      <c r="C11" s="238">
        <v>10</v>
      </c>
      <c r="D11" s="282">
        <v>410</v>
      </c>
      <c r="E11" s="88">
        <v>92</v>
      </c>
      <c r="F11" s="226">
        <v>9</v>
      </c>
      <c r="G11" s="282">
        <v>276</v>
      </c>
      <c r="H11" s="89">
        <v>1.3</v>
      </c>
      <c r="I11" s="283">
        <v>4218</v>
      </c>
      <c r="J11" s="106"/>
      <c r="K11" s="33"/>
    </row>
    <row r="12" spans="1:11" ht="19.5" customHeight="1" x14ac:dyDescent="0.25">
      <c r="A12" s="87" t="s">
        <v>7</v>
      </c>
      <c r="B12" s="282">
        <v>12</v>
      </c>
      <c r="C12" s="238">
        <v>0</v>
      </c>
      <c r="D12" s="282">
        <v>56</v>
      </c>
      <c r="E12" s="88">
        <v>20</v>
      </c>
      <c r="F12" s="226">
        <v>23</v>
      </c>
      <c r="G12" s="282">
        <v>14</v>
      </c>
      <c r="H12" s="89">
        <v>1.8</v>
      </c>
      <c r="I12" s="283">
        <v>15738</v>
      </c>
      <c r="J12" s="106"/>
      <c r="K12" s="33"/>
    </row>
    <row r="13" spans="1:11" ht="19.5" customHeight="1" x14ac:dyDescent="0.25">
      <c r="A13" s="87" t="s">
        <v>8</v>
      </c>
      <c r="B13" s="282">
        <v>797</v>
      </c>
      <c r="C13" s="238">
        <v>25</v>
      </c>
      <c r="D13" s="282">
        <v>5716</v>
      </c>
      <c r="E13" s="88">
        <v>952</v>
      </c>
      <c r="F13" s="226">
        <v>0</v>
      </c>
      <c r="G13" s="282">
        <v>4335</v>
      </c>
      <c r="H13" s="89">
        <v>1.5</v>
      </c>
      <c r="I13" s="283">
        <v>4112</v>
      </c>
      <c r="J13" s="106"/>
      <c r="K13" s="33"/>
    </row>
    <row r="14" spans="1:11" ht="19.5" customHeight="1" x14ac:dyDescent="0.25">
      <c r="A14" s="87" t="s">
        <v>9</v>
      </c>
      <c r="B14" s="282">
        <v>46</v>
      </c>
      <c r="C14" s="238">
        <v>5</v>
      </c>
      <c r="D14" s="282">
        <v>1593</v>
      </c>
      <c r="E14" s="88">
        <v>93</v>
      </c>
      <c r="F14" s="226">
        <v>7</v>
      </c>
      <c r="G14" s="282">
        <v>1558</v>
      </c>
      <c r="H14" s="89">
        <v>1.3</v>
      </c>
      <c r="I14" s="283">
        <v>11252</v>
      </c>
      <c r="J14" s="106"/>
      <c r="K14" s="33"/>
    </row>
    <row r="15" spans="1:11" ht="19.5" customHeight="1" x14ac:dyDescent="0.25">
      <c r="A15" s="87" t="s">
        <v>10</v>
      </c>
      <c r="B15" s="282">
        <v>5</v>
      </c>
      <c r="C15" s="238">
        <v>8</v>
      </c>
      <c r="D15" s="282">
        <v>140</v>
      </c>
      <c r="E15" s="88">
        <v>33</v>
      </c>
      <c r="F15" s="226">
        <v>8</v>
      </c>
      <c r="G15" s="282">
        <v>108</v>
      </c>
      <c r="H15" s="89">
        <v>1.2</v>
      </c>
      <c r="I15" s="283">
        <v>2488</v>
      </c>
      <c r="J15" s="106"/>
      <c r="K15" s="33"/>
    </row>
    <row r="16" spans="1:11" ht="19.5" customHeight="1" x14ac:dyDescent="0.25">
      <c r="A16" s="87" t="s">
        <v>11</v>
      </c>
      <c r="B16" s="282">
        <v>91</v>
      </c>
      <c r="C16" s="238">
        <v>0</v>
      </c>
      <c r="D16" s="282">
        <v>6714</v>
      </c>
      <c r="E16" s="88">
        <v>486</v>
      </c>
      <c r="F16" s="226">
        <v>0</v>
      </c>
      <c r="G16" s="282">
        <v>5678</v>
      </c>
      <c r="H16" s="89">
        <v>1.4</v>
      </c>
      <c r="I16" s="283">
        <v>10279</v>
      </c>
      <c r="J16" s="106"/>
      <c r="K16" s="33"/>
    </row>
    <row r="17" spans="1:11" ht="19.5" customHeight="1" x14ac:dyDescent="0.25">
      <c r="A17" s="87" t="s">
        <v>12</v>
      </c>
      <c r="B17" s="282">
        <v>291</v>
      </c>
      <c r="C17" s="238">
        <v>6</v>
      </c>
      <c r="D17" s="282">
        <v>4470</v>
      </c>
      <c r="E17" s="88">
        <v>444</v>
      </c>
      <c r="F17" s="226">
        <v>0</v>
      </c>
      <c r="G17" s="282">
        <v>4362</v>
      </c>
      <c r="H17" s="89">
        <v>1.6</v>
      </c>
      <c r="I17" s="283">
        <v>9848</v>
      </c>
      <c r="J17" s="106"/>
      <c r="K17" s="33"/>
    </row>
    <row r="18" spans="1:11" ht="19.5" customHeight="1" x14ac:dyDescent="0.25">
      <c r="A18" s="87" t="s">
        <v>13</v>
      </c>
      <c r="B18" s="282">
        <v>10</v>
      </c>
      <c r="C18" s="238">
        <v>0</v>
      </c>
      <c r="D18" s="282">
        <v>253</v>
      </c>
      <c r="E18" s="88">
        <v>61</v>
      </c>
      <c r="F18" s="226">
        <v>0</v>
      </c>
      <c r="G18" s="282">
        <v>222</v>
      </c>
      <c r="H18" s="89">
        <v>0.7</v>
      </c>
      <c r="I18" s="283">
        <v>2885</v>
      </c>
      <c r="J18" s="106"/>
      <c r="K18" s="33"/>
    </row>
    <row r="19" spans="1:11" ht="19.5" customHeight="1" x14ac:dyDescent="0.25">
      <c r="A19" s="87" t="s">
        <v>159</v>
      </c>
      <c r="B19" s="282">
        <v>3</v>
      </c>
      <c r="C19" s="238">
        <v>12</v>
      </c>
      <c r="D19" s="282">
        <v>15</v>
      </c>
      <c r="E19" s="88">
        <v>6</v>
      </c>
      <c r="F19" s="226">
        <v>0</v>
      </c>
      <c r="G19" s="282">
        <v>13</v>
      </c>
      <c r="H19" s="89">
        <v>4</v>
      </c>
      <c r="I19" s="283">
        <v>3500</v>
      </c>
      <c r="J19" s="106"/>
      <c r="K19" s="33"/>
    </row>
    <row r="20" spans="1:11" ht="19.5" customHeight="1" x14ac:dyDescent="0.25">
      <c r="A20" s="87" t="s">
        <v>37</v>
      </c>
      <c r="B20" s="282">
        <v>3</v>
      </c>
      <c r="C20" s="238">
        <v>0</v>
      </c>
      <c r="D20" s="282">
        <v>882</v>
      </c>
      <c r="E20" s="88">
        <v>31</v>
      </c>
      <c r="F20" s="226">
        <v>0</v>
      </c>
      <c r="G20" s="282">
        <v>463</v>
      </c>
      <c r="H20" s="89">
        <v>1</v>
      </c>
      <c r="I20" s="283">
        <v>14968</v>
      </c>
      <c r="J20" s="106"/>
      <c r="K20" s="33"/>
    </row>
    <row r="21" spans="1:11" ht="19.5" customHeight="1" x14ac:dyDescent="0.25">
      <c r="A21" s="87" t="s">
        <v>16</v>
      </c>
      <c r="B21" s="282">
        <v>14</v>
      </c>
      <c r="C21" s="238">
        <v>0</v>
      </c>
      <c r="D21" s="282">
        <v>132</v>
      </c>
      <c r="E21" s="88">
        <v>43</v>
      </c>
      <c r="F21" s="226">
        <v>15</v>
      </c>
      <c r="G21" s="282">
        <v>111</v>
      </c>
      <c r="H21" s="89">
        <v>1.5</v>
      </c>
      <c r="I21" s="283">
        <v>3163</v>
      </c>
      <c r="J21" s="106"/>
      <c r="K21" s="33"/>
    </row>
    <row r="22" spans="1:11" ht="19.5" customHeight="1" x14ac:dyDescent="0.25">
      <c r="A22" s="87" t="s">
        <v>160</v>
      </c>
      <c r="B22" s="282">
        <v>32</v>
      </c>
      <c r="C22" s="238">
        <v>0</v>
      </c>
      <c r="D22" s="282">
        <v>1155</v>
      </c>
      <c r="E22" s="88">
        <v>87</v>
      </c>
      <c r="F22" s="226">
        <v>0</v>
      </c>
      <c r="G22" s="282">
        <v>653</v>
      </c>
      <c r="H22" s="89">
        <v>1</v>
      </c>
      <c r="I22" s="283">
        <v>9316</v>
      </c>
      <c r="J22" s="106"/>
      <c r="K22" s="33"/>
    </row>
    <row r="23" spans="1:11" ht="19.5" customHeight="1" x14ac:dyDescent="0.25">
      <c r="A23" s="87" t="s">
        <v>17</v>
      </c>
      <c r="B23" s="282">
        <v>23</v>
      </c>
      <c r="C23" s="238">
        <v>20</v>
      </c>
      <c r="D23" s="282">
        <v>469</v>
      </c>
      <c r="E23" s="88">
        <v>42</v>
      </c>
      <c r="F23" s="226">
        <v>0</v>
      </c>
      <c r="G23" s="282">
        <v>176</v>
      </c>
      <c r="H23" s="89">
        <v>1.6</v>
      </c>
      <c r="I23" s="283">
        <v>5381</v>
      </c>
      <c r="J23" s="106"/>
      <c r="K23" s="33"/>
    </row>
    <row r="24" spans="1:11" ht="19.5" customHeight="1" x14ac:dyDescent="0.25">
      <c r="A24" s="87" t="s">
        <v>18</v>
      </c>
      <c r="B24" s="282">
        <f>SUM(B9:B23)</f>
        <v>1531</v>
      </c>
      <c r="C24" s="238">
        <v>18</v>
      </c>
      <c r="D24" s="282">
        <v>22562</v>
      </c>
      <c r="E24" s="282">
        <f>SUM(E9:E23)</f>
        <v>2529</v>
      </c>
      <c r="F24" s="226">
        <v>2</v>
      </c>
      <c r="G24" s="282">
        <v>18229</v>
      </c>
      <c r="H24" s="89">
        <v>1.454983608044335</v>
      </c>
      <c r="I24" s="283">
        <v>6860</v>
      </c>
      <c r="J24" s="106"/>
    </row>
    <row r="26" spans="1:11" x14ac:dyDescent="0.25">
      <c r="A26" s="346" t="s">
        <v>272</v>
      </c>
      <c r="B26" s="346"/>
      <c r="C26" s="346"/>
      <c r="D26" s="346"/>
      <c r="E26" s="346"/>
      <c r="F26" s="346"/>
      <c r="G26" s="346"/>
      <c r="H26" s="346"/>
      <c r="I26" s="346"/>
    </row>
  </sheetData>
  <mergeCells count="13">
    <mergeCell ref="A26:I26"/>
    <mergeCell ref="A2:I2"/>
    <mergeCell ref="A3:I3"/>
    <mergeCell ref="I7:I8"/>
    <mergeCell ref="A6:B6"/>
    <mergeCell ref="G6:I6"/>
    <mergeCell ref="A7:A8"/>
    <mergeCell ref="B7:B8"/>
    <mergeCell ref="C7:D7"/>
    <mergeCell ref="E7:E8"/>
    <mergeCell ref="F7:G7"/>
    <mergeCell ref="H7:H8"/>
    <mergeCell ref="A4:I4"/>
  </mergeCells>
  <printOptions horizontalCentered="1" verticalCentered="1"/>
  <pageMargins left="0.7" right="0.7" top="0.75" bottom="0.75" header="0.3" footer="0.3"/>
  <pageSetup paperSize="9" orientation="portrait" r:id="rId1"/>
  <headerFooter>
    <oddFooter>&amp;C21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J23"/>
  <sheetViews>
    <sheetView rightToLeft="1" topLeftCell="A16" workbookViewId="0">
      <selection sqref="A1:G24"/>
    </sheetView>
  </sheetViews>
  <sheetFormatPr defaultColWidth="9.140625" defaultRowHeight="15" x14ac:dyDescent="0.25"/>
  <cols>
    <col min="1" max="1" width="10.140625" style="11" customWidth="1"/>
    <col min="2" max="2" width="8.140625" style="11" customWidth="1"/>
    <col min="3" max="3" width="11" style="11" customWidth="1"/>
    <col min="4" max="4" width="12.28515625" style="11" customWidth="1"/>
    <col min="5" max="5" width="9.5703125" style="11" customWidth="1"/>
    <col min="6" max="6" width="10.140625" style="11" customWidth="1"/>
    <col min="7" max="7" width="14.7109375" style="11" customWidth="1"/>
    <col min="8" max="8" width="6.28515625" style="11" customWidth="1"/>
    <col min="9" max="16384" width="9.140625" style="11"/>
  </cols>
  <sheetData>
    <row r="2" spans="1:10" ht="20.25" customHeight="1" x14ac:dyDescent="0.25">
      <c r="A2" s="360" t="s">
        <v>58</v>
      </c>
      <c r="B2" s="360"/>
      <c r="C2" s="360"/>
      <c r="D2" s="360"/>
      <c r="E2" s="360"/>
      <c r="F2" s="360"/>
      <c r="G2" s="360"/>
    </row>
    <row r="3" spans="1:10" ht="15.75" x14ac:dyDescent="0.25">
      <c r="A3" s="361" t="s">
        <v>288</v>
      </c>
      <c r="B3" s="361"/>
      <c r="C3" s="361"/>
      <c r="D3" s="361"/>
      <c r="E3" s="361"/>
      <c r="F3" s="361"/>
      <c r="G3" s="361"/>
    </row>
    <row r="4" spans="1:10" x14ac:dyDescent="0.25">
      <c r="A4" s="21"/>
      <c r="B4" s="21"/>
      <c r="C4" s="21"/>
      <c r="D4" s="21"/>
      <c r="E4" s="21"/>
      <c r="F4" s="21"/>
      <c r="G4" s="21"/>
    </row>
    <row r="5" spans="1:10" x14ac:dyDescent="0.25">
      <c r="A5" s="359" t="s">
        <v>216</v>
      </c>
      <c r="B5" s="359"/>
      <c r="F5" s="90" t="s">
        <v>59</v>
      </c>
      <c r="G5" s="90"/>
      <c r="I5" s="108"/>
      <c r="J5" s="227"/>
    </row>
    <row r="6" spans="1:10" ht="22.5" customHeight="1" x14ac:dyDescent="0.25">
      <c r="A6" s="362" t="s">
        <v>29</v>
      </c>
      <c r="B6" s="353" t="s">
        <v>43</v>
      </c>
      <c r="C6" s="349" t="s">
        <v>177</v>
      </c>
      <c r="D6" s="357"/>
      <c r="E6" s="353" t="s">
        <v>60</v>
      </c>
      <c r="F6" s="353" t="s">
        <v>178</v>
      </c>
      <c r="G6" s="349" t="s">
        <v>273</v>
      </c>
    </row>
    <row r="7" spans="1:10" ht="42" customHeight="1" x14ac:dyDescent="0.25">
      <c r="A7" s="363"/>
      <c r="B7" s="354"/>
      <c r="C7" s="28" t="s">
        <v>56</v>
      </c>
      <c r="D7" s="30" t="s">
        <v>57</v>
      </c>
      <c r="E7" s="354"/>
      <c r="F7" s="354"/>
      <c r="G7" s="364"/>
      <c r="H7" s="109"/>
    </row>
    <row r="8" spans="1:10" ht="21.75" customHeight="1" x14ac:dyDescent="0.25">
      <c r="A8" s="91" t="s">
        <v>4</v>
      </c>
      <c r="B8" s="283">
        <v>2</v>
      </c>
      <c r="C8" s="283">
        <v>7</v>
      </c>
      <c r="D8" s="283">
        <v>324</v>
      </c>
      <c r="E8" s="283">
        <v>2</v>
      </c>
      <c r="F8" s="283">
        <v>48</v>
      </c>
      <c r="G8" s="283">
        <v>1000</v>
      </c>
      <c r="H8" s="110"/>
    </row>
    <row r="9" spans="1:10" ht="21.75" customHeight="1" x14ac:dyDescent="0.25">
      <c r="A9" s="91" t="s">
        <v>36</v>
      </c>
      <c r="B9" s="283">
        <v>10</v>
      </c>
      <c r="C9" s="283">
        <v>0</v>
      </c>
      <c r="D9" s="283">
        <v>230</v>
      </c>
      <c r="E9" s="283">
        <v>150</v>
      </c>
      <c r="F9" s="283">
        <v>6498</v>
      </c>
      <c r="G9" s="283">
        <v>910</v>
      </c>
      <c r="H9" s="110"/>
    </row>
    <row r="10" spans="1:10" ht="21.75" customHeight="1" x14ac:dyDescent="0.25">
      <c r="A10" s="91" t="s">
        <v>7</v>
      </c>
      <c r="B10" s="283">
        <v>97</v>
      </c>
      <c r="C10" s="283">
        <v>10</v>
      </c>
      <c r="D10" s="283">
        <v>430</v>
      </c>
      <c r="E10" s="283">
        <v>570</v>
      </c>
      <c r="F10" s="283">
        <v>6112</v>
      </c>
      <c r="G10" s="283">
        <v>1193</v>
      </c>
      <c r="H10" s="110"/>
    </row>
    <row r="11" spans="1:10" ht="21.75" customHeight="1" x14ac:dyDescent="0.25">
      <c r="A11" s="91" t="s">
        <v>8</v>
      </c>
      <c r="B11" s="283">
        <v>85</v>
      </c>
      <c r="C11" s="283">
        <v>18</v>
      </c>
      <c r="D11" s="283">
        <v>139</v>
      </c>
      <c r="E11" s="283">
        <v>234</v>
      </c>
      <c r="F11" s="283">
        <v>4962</v>
      </c>
      <c r="G11" s="283">
        <v>1000</v>
      </c>
      <c r="H11" s="110"/>
    </row>
    <row r="12" spans="1:10" ht="21.75" customHeight="1" x14ac:dyDescent="0.25">
      <c r="A12" s="107" t="s">
        <v>9</v>
      </c>
      <c r="B12" s="283">
        <v>37</v>
      </c>
      <c r="C12" s="283">
        <v>25</v>
      </c>
      <c r="D12" s="283">
        <v>5754</v>
      </c>
      <c r="E12" s="283">
        <v>326</v>
      </c>
      <c r="F12" s="283">
        <v>12852</v>
      </c>
      <c r="G12" s="283">
        <v>1939</v>
      </c>
      <c r="H12" s="110"/>
    </row>
    <row r="13" spans="1:10" ht="21.75" customHeight="1" x14ac:dyDescent="0.25">
      <c r="A13" s="91" t="s">
        <v>10</v>
      </c>
      <c r="B13" s="283">
        <v>6</v>
      </c>
      <c r="C13" s="283">
        <v>17</v>
      </c>
      <c r="D13" s="283">
        <v>1657</v>
      </c>
      <c r="E13" s="283">
        <v>236</v>
      </c>
      <c r="F13" s="283">
        <v>4584</v>
      </c>
      <c r="G13" s="283">
        <v>1167</v>
      </c>
      <c r="H13" s="110"/>
    </row>
    <row r="14" spans="1:10" ht="21.75" customHeight="1" x14ac:dyDescent="0.25">
      <c r="A14" s="91" t="s">
        <v>11</v>
      </c>
      <c r="B14" s="283">
        <v>19</v>
      </c>
      <c r="C14" s="283">
        <v>3</v>
      </c>
      <c r="D14" s="283">
        <v>143</v>
      </c>
      <c r="E14" s="283">
        <v>525</v>
      </c>
      <c r="F14" s="283">
        <v>21472</v>
      </c>
      <c r="G14" s="283">
        <v>2218</v>
      </c>
      <c r="H14" s="110"/>
    </row>
    <row r="15" spans="1:10" s="108" customFormat="1" ht="21.75" customHeight="1" x14ac:dyDescent="0.25">
      <c r="A15" s="107" t="s">
        <v>12</v>
      </c>
      <c r="B15" s="283">
        <v>3</v>
      </c>
      <c r="C15" s="283">
        <v>16</v>
      </c>
      <c r="D15" s="283">
        <v>6781</v>
      </c>
      <c r="E15" s="283">
        <v>83</v>
      </c>
      <c r="F15" s="283">
        <v>1344</v>
      </c>
      <c r="G15" s="283">
        <v>750</v>
      </c>
      <c r="H15" s="111"/>
    </row>
    <row r="16" spans="1:10" ht="21.75" customHeight="1" x14ac:dyDescent="0.25">
      <c r="A16" s="91" t="s">
        <v>13</v>
      </c>
      <c r="B16" s="283">
        <v>2</v>
      </c>
      <c r="C16" s="283">
        <v>6</v>
      </c>
      <c r="D16" s="283">
        <v>4530</v>
      </c>
      <c r="E16" s="283">
        <v>71</v>
      </c>
      <c r="F16" s="283">
        <v>2706</v>
      </c>
      <c r="G16" s="283">
        <v>1000</v>
      </c>
      <c r="H16" s="110"/>
    </row>
    <row r="17" spans="1:9" ht="21.75" customHeight="1" x14ac:dyDescent="0.25">
      <c r="A17" s="91" t="s">
        <v>159</v>
      </c>
      <c r="B17" s="283">
        <v>7</v>
      </c>
      <c r="C17" s="283">
        <v>0</v>
      </c>
      <c r="D17" s="283">
        <v>256</v>
      </c>
      <c r="E17" s="283">
        <v>120</v>
      </c>
      <c r="F17" s="283">
        <v>3717</v>
      </c>
      <c r="G17" s="283">
        <v>1307</v>
      </c>
      <c r="H17" s="110"/>
    </row>
    <row r="18" spans="1:9" ht="21.75" customHeight="1" x14ac:dyDescent="0.25">
      <c r="A18" s="91" t="s">
        <v>16</v>
      </c>
      <c r="B18" s="283">
        <v>13</v>
      </c>
      <c r="C18" s="283">
        <v>18</v>
      </c>
      <c r="D18" s="283">
        <v>16</v>
      </c>
      <c r="E18" s="283">
        <v>187</v>
      </c>
      <c r="F18" s="283">
        <v>6176</v>
      </c>
      <c r="G18" s="283">
        <v>1000</v>
      </c>
      <c r="H18" s="110"/>
    </row>
    <row r="19" spans="1:9" s="108" customFormat="1" ht="21.75" customHeight="1" x14ac:dyDescent="0.25">
      <c r="A19" s="107" t="s">
        <v>160</v>
      </c>
      <c r="B19" s="283">
        <v>7</v>
      </c>
      <c r="C19" s="283">
        <v>0</v>
      </c>
      <c r="D19" s="283">
        <v>882</v>
      </c>
      <c r="E19" s="283">
        <v>85</v>
      </c>
      <c r="F19" s="283">
        <v>3432</v>
      </c>
      <c r="G19" s="283">
        <v>2833</v>
      </c>
      <c r="H19" s="111"/>
    </row>
    <row r="20" spans="1:9" ht="21.75" customHeight="1" x14ac:dyDescent="0.25">
      <c r="A20" s="91" t="s">
        <v>17</v>
      </c>
      <c r="B20" s="283">
        <v>7</v>
      </c>
      <c r="C20" s="283">
        <v>20</v>
      </c>
      <c r="D20" s="283">
        <v>145</v>
      </c>
      <c r="E20" s="283">
        <v>33</v>
      </c>
      <c r="F20" s="283">
        <v>608</v>
      </c>
      <c r="G20" s="283">
        <v>2000</v>
      </c>
      <c r="H20" s="110"/>
    </row>
    <row r="21" spans="1:9" ht="21.75" customHeight="1" x14ac:dyDescent="0.25">
      <c r="A21" s="91" t="s">
        <v>18</v>
      </c>
      <c r="B21" s="283">
        <f>SUM(B8:B20)</f>
        <v>295</v>
      </c>
      <c r="C21" s="283">
        <v>15</v>
      </c>
      <c r="D21" s="283">
        <v>21292</v>
      </c>
      <c r="E21" s="283">
        <f>SUM(E8:E20)</f>
        <v>2622</v>
      </c>
      <c r="F21" s="283">
        <f>SUM(F8:F20)</f>
        <v>74511</v>
      </c>
      <c r="G21" s="283">
        <v>1341</v>
      </c>
      <c r="H21" s="110"/>
    </row>
    <row r="22" spans="1:9" x14ac:dyDescent="0.25">
      <c r="G22" s="12"/>
    </row>
    <row r="23" spans="1:9" x14ac:dyDescent="0.25">
      <c r="A23" s="358" t="s">
        <v>277</v>
      </c>
      <c r="B23" s="358"/>
      <c r="C23" s="358"/>
      <c r="D23" s="358"/>
      <c r="E23" s="358"/>
      <c r="F23" s="358"/>
      <c r="G23" s="358"/>
      <c r="H23" s="220"/>
      <c r="I23" s="220"/>
    </row>
  </sheetData>
  <mergeCells count="10">
    <mergeCell ref="A23:G23"/>
    <mergeCell ref="A5:B5"/>
    <mergeCell ref="A2:G2"/>
    <mergeCell ref="A3:G3"/>
    <mergeCell ref="A6:A7"/>
    <mergeCell ref="B6:B7"/>
    <mergeCell ref="C6:D6"/>
    <mergeCell ref="E6:E7"/>
    <mergeCell ref="F6:F7"/>
    <mergeCell ref="G6:G7"/>
  </mergeCells>
  <printOptions horizontalCentered="1" verticalCentered="1"/>
  <pageMargins left="0.7" right="0.7" top="0.75" bottom="0.75" header="0.3" footer="0.3"/>
  <pageSetup paperSize="9" orientation="portrait" r:id="rId1"/>
  <headerFooter>
    <oddFooter>&amp;C22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2"/>
  <sheetViews>
    <sheetView rightToLeft="1" topLeftCell="A10" workbookViewId="0">
      <selection activeCell="I11" sqref="I11"/>
    </sheetView>
  </sheetViews>
  <sheetFormatPr defaultColWidth="9.140625" defaultRowHeight="15" x14ac:dyDescent="0.25"/>
  <cols>
    <col min="1" max="1" width="10.140625" style="11" customWidth="1"/>
    <col min="2" max="2" width="7.7109375" style="11" customWidth="1"/>
    <col min="3" max="3" width="6.140625" style="11" customWidth="1"/>
    <col min="4" max="4" width="6.7109375" style="11" customWidth="1"/>
    <col min="5" max="5" width="8.42578125" style="11" customWidth="1"/>
    <col min="6" max="6" width="19.42578125" style="11" customWidth="1"/>
    <col min="7" max="16384" width="9.140625" style="11"/>
  </cols>
  <sheetData>
    <row r="1" spans="1:11" ht="15.75" x14ac:dyDescent="0.25">
      <c r="A1" s="365" t="s">
        <v>276</v>
      </c>
      <c r="B1" s="365"/>
      <c r="C1" s="365"/>
      <c r="D1" s="365"/>
      <c r="E1" s="365"/>
      <c r="F1" s="365"/>
    </row>
    <row r="2" spans="1:11" ht="15.75" x14ac:dyDescent="0.25">
      <c r="A2" s="366" t="s">
        <v>289</v>
      </c>
      <c r="B2" s="366"/>
      <c r="C2" s="366"/>
      <c r="D2" s="366"/>
      <c r="E2" s="366"/>
      <c r="F2" s="366"/>
    </row>
    <row r="3" spans="1:11" ht="15.75" x14ac:dyDescent="0.25">
      <c r="A3" s="366" t="s">
        <v>260</v>
      </c>
      <c r="B3" s="366"/>
      <c r="C3" s="366"/>
      <c r="D3" s="366"/>
      <c r="E3" s="366"/>
      <c r="F3" s="366"/>
    </row>
    <row r="4" spans="1:11" ht="15.75" x14ac:dyDescent="0.25">
      <c r="A4" s="365"/>
      <c r="B4" s="365"/>
      <c r="C4" s="365"/>
      <c r="D4" s="365"/>
      <c r="E4" s="365"/>
      <c r="F4" s="365"/>
    </row>
    <row r="5" spans="1:11" x14ac:dyDescent="0.25">
      <c r="A5" s="372" t="s">
        <v>170</v>
      </c>
      <c r="B5" s="372"/>
      <c r="C5" s="43"/>
      <c r="D5" s="43"/>
      <c r="E5" s="373" t="s">
        <v>171</v>
      </c>
      <c r="F5" s="373"/>
    </row>
    <row r="6" spans="1:11" ht="54" customHeight="1" x14ac:dyDescent="0.25">
      <c r="A6" s="367" t="s">
        <v>29</v>
      </c>
      <c r="B6" s="369" t="s">
        <v>43</v>
      </c>
      <c r="C6" s="355" t="s">
        <v>177</v>
      </c>
      <c r="D6" s="356"/>
      <c r="E6" s="369" t="s">
        <v>54</v>
      </c>
      <c r="F6" s="355" t="s">
        <v>258</v>
      </c>
      <c r="I6" s="108"/>
      <c r="K6" s="204"/>
    </row>
    <row r="7" spans="1:11" ht="35.25" customHeight="1" x14ac:dyDescent="0.25">
      <c r="A7" s="368"/>
      <c r="B7" s="370"/>
      <c r="C7" s="44" t="s">
        <v>56</v>
      </c>
      <c r="D7" s="45" t="s">
        <v>57</v>
      </c>
      <c r="E7" s="370"/>
      <c r="F7" s="371"/>
    </row>
    <row r="8" spans="1:11" ht="19.5" customHeight="1" x14ac:dyDescent="0.25">
      <c r="A8" s="57" t="s">
        <v>7</v>
      </c>
      <c r="B8" s="53">
        <v>1</v>
      </c>
      <c r="C8" s="53">
        <v>0</v>
      </c>
      <c r="D8" s="53">
        <v>2</v>
      </c>
      <c r="E8" s="53">
        <v>1</v>
      </c>
      <c r="F8" s="283">
        <v>500</v>
      </c>
    </row>
    <row r="9" spans="1:11" ht="19.5" customHeight="1" x14ac:dyDescent="0.25">
      <c r="A9" s="57" t="s">
        <v>9</v>
      </c>
      <c r="B9" s="53">
        <v>2</v>
      </c>
      <c r="C9" s="53">
        <v>0</v>
      </c>
      <c r="D9" s="53">
        <v>6</v>
      </c>
      <c r="E9" s="53">
        <v>9</v>
      </c>
      <c r="F9" s="283">
        <v>6722</v>
      </c>
    </row>
    <row r="10" spans="1:11" customFormat="1" ht="19.5" customHeight="1" x14ac:dyDescent="0.25">
      <c r="A10" s="57" t="s">
        <v>13</v>
      </c>
      <c r="B10" s="53">
        <v>1</v>
      </c>
      <c r="C10" s="53">
        <v>0</v>
      </c>
      <c r="D10" s="53">
        <v>4</v>
      </c>
      <c r="E10" s="53">
        <v>1</v>
      </c>
      <c r="F10" s="283">
        <v>3000</v>
      </c>
      <c r="G10" s="11"/>
      <c r="I10" s="42"/>
    </row>
    <row r="11" spans="1:11" customFormat="1" ht="19.5" customHeight="1" x14ac:dyDescent="0.25">
      <c r="A11" s="57" t="s">
        <v>17</v>
      </c>
      <c r="B11" s="53">
        <v>1</v>
      </c>
      <c r="C11" s="53">
        <v>0</v>
      </c>
      <c r="D11" s="53">
        <v>300</v>
      </c>
      <c r="E11" s="53">
        <v>1</v>
      </c>
      <c r="F11" s="283">
        <v>3500</v>
      </c>
      <c r="G11" s="11"/>
      <c r="I11" s="42"/>
    </row>
    <row r="12" spans="1:11" customFormat="1" ht="19.5" customHeight="1" x14ac:dyDescent="0.2">
      <c r="A12" s="57" t="s">
        <v>18</v>
      </c>
      <c r="B12" s="53">
        <f>SUM(B8:B11)</f>
        <v>5</v>
      </c>
      <c r="C12" s="53">
        <v>0</v>
      </c>
      <c r="D12" s="53">
        <f>SUM(D8:D11)</f>
        <v>312</v>
      </c>
      <c r="E12" s="53">
        <f>SUM(E8:E11)</f>
        <v>12</v>
      </c>
      <c r="F12" s="283">
        <v>5625</v>
      </c>
    </row>
  </sheetData>
  <mergeCells count="11">
    <mergeCell ref="A1:F1"/>
    <mergeCell ref="A2:F2"/>
    <mergeCell ref="A4:F4"/>
    <mergeCell ref="A6:A7"/>
    <mergeCell ref="B6:B7"/>
    <mergeCell ref="C6:D6"/>
    <mergeCell ref="E6:E7"/>
    <mergeCell ref="F6:F7"/>
    <mergeCell ref="A5:B5"/>
    <mergeCell ref="E5:F5"/>
    <mergeCell ref="A3:F3"/>
  </mergeCells>
  <printOptions horizontalCentered="1" verticalCentered="1"/>
  <pageMargins left="0.7" right="0.7" top="0.75" bottom="0.75" header="0.3" footer="0.3"/>
  <pageSetup paperSize="9" orientation="portrait" r:id="rId1"/>
  <headerFooter>
    <oddFooter>&amp;C23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R28"/>
  <sheetViews>
    <sheetView rightToLeft="1" workbookViewId="0">
      <selection activeCell="B1" sqref="B1:L24"/>
    </sheetView>
  </sheetViews>
  <sheetFormatPr defaultColWidth="9.140625" defaultRowHeight="12.75" x14ac:dyDescent="0.2"/>
  <cols>
    <col min="1" max="1" width="3.7109375" style="10" customWidth="1"/>
    <col min="2" max="2" width="7" style="10" customWidth="1"/>
    <col min="3" max="3" width="24.85546875" style="10" customWidth="1"/>
    <col min="4" max="4" width="10.140625" style="63" customWidth="1"/>
    <col min="5" max="5" width="9.85546875" style="10" customWidth="1"/>
    <col min="6" max="6" width="12" style="10" customWidth="1"/>
    <col min="7" max="7" width="10.85546875" style="10" customWidth="1"/>
    <col min="8" max="8" width="11.140625" style="10" customWidth="1"/>
    <col min="9" max="9" width="9.28515625" style="10" customWidth="1"/>
    <col min="10" max="10" width="12.42578125" style="10" customWidth="1"/>
    <col min="11" max="11" width="11.140625" style="10" customWidth="1"/>
    <col min="12" max="12" width="11.5703125" style="10" bestFit="1" customWidth="1"/>
    <col min="13" max="17" width="9.140625" style="10"/>
    <col min="18" max="18" width="11" style="10" bestFit="1" customWidth="1"/>
    <col min="19" max="16384" width="9.140625" style="10"/>
  </cols>
  <sheetData>
    <row r="1" spans="2:18" ht="19.5" customHeight="1" x14ac:dyDescent="0.2">
      <c r="B1" s="375" t="s">
        <v>291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2:18" ht="21" customHeight="1" x14ac:dyDescent="0.2">
      <c r="B2" s="376" t="s">
        <v>279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</row>
    <row r="3" spans="2:18" s="63" customFormat="1" ht="15" x14ac:dyDescent="0.2">
      <c r="B3" s="374" t="s">
        <v>29</v>
      </c>
      <c r="C3" s="377" t="s">
        <v>61</v>
      </c>
      <c r="D3" s="378" t="s">
        <v>62</v>
      </c>
      <c r="E3" s="377" t="s">
        <v>63</v>
      </c>
      <c r="F3" s="247" t="s">
        <v>64</v>
      </c>
      <c r="G3" s="247" t="s">
        <v>148</v>
      </c>
      <c r="H3" s="247" t="s">
        <v>65</v>
      </c>
      <c r="I3" s="247" t="s">
        <v>66</v>
      </c>
      <c r="J3" s="247" t="s">
        <v>67</v>
      </c>
      <c r="K3" s="380" t="s">
        <v>68</v>
      </c>
      <c r="L3" s="382" t="s">
        <v>18</v>
      </c>
    </row>
    <row r="4" spans="2:18" s="63" customFormat="1" ht="15" x14ac:dyDescent="0.2">
      <c r="B4" s="374"/>
      <c r="C4" s="377"/>
      <c r="D4" s="379"/>
      <c r="E4" s="378"/>
      <c r="F4" s="249" t="s">
        <v>69</v>
      </c>
      <c r="G4" s="249" t="s">
        <v>70</v>
      </c>
      <c r="H4" s="249" t="s">
        <v>71</v>
      </c>
      <c r="I4" s="249" t="s">
        <v>72</v>
      </c>
      <c r="J4" s="249" t="s">
        <v>73</v>
      </c>
      <c r="K4" s="381"/>
      <c r="L4" s="383"/>
    </row>
    <row r="5" spans="2:18" s="63" customFormat="1" ht="21" customHeight="1" x14ac:dyDescent="0.2">
      <c r="B5" s="374" t="s">
        <v>4</v>
      </c>
      <c r="C5" s="142" t="s">
        <v>74</v>
      </c>
      <c r="D5" s="283">
        <v>143463</v>
      </c>
      <c r="E5" s="283">
        <v>262982</v>
      </c>
      <c r="F5" s="283">
        <v>439823</v>
      </c>
      <c r="G5" s="283">
        <v>17104</v>
      </c>
      <c r="H5" s="283">
        <v>314500</v>
      </c>
      <c r="I5" s="283">
        <v>183840</v>
      </c>
      <c r="J5" s="283">
        <v>10293</v>
      </c>
      <c r="K5" s="283">
        <v>3006</v>
      </c>
      <c r="L5" s="283">
        <f>SUM(D5:K5)</f>
        <v>1375011</v>
      </c>
    </row>
    <row r="6" spans="2:18" s="63" customFormat="1" ht="21" customHeight="1" x14ac:dyDescent="0.2">
      <c r="B6" s="374"/>
      <c r="C6" s="142" t="s">
        <v>75</v>
      </c>
      <c r="D6" s="283">
        <v>0</v>
      </c>
      <c r="E6" s="283">
        <v>0</v>
      </c>
      <c r="F6" s="283">
        <v>20732</v>
      </c>
      <c r="G6" s="283">
        <v>16067</v>
      </c>
      <c r="H6" s="283">
        <v>0</v>
      </c>
      <c r="I6" s="283">
        <v>15158</v>
      </c>
      <c r="J6" s="283">
        <v>5660</v>
      </c>
      <c r="K6" s="283">
        <v>518</v>
      </c>
      <c r="L6" s="283">
        <f>SUM(D6:K6)</f>
        <v>58135</v>
      </c>
    </row>
    <row r="7" spans="2:18" s="63" customFormat="1" ht="21" customHeight="1" x14ac:dyDescent="0.2">
      <c r="B7" s="374"/>
      <c r="C7" s="142" t="s">
        <v>184</v>
      </c>
      <c r="D7" s="283">
        <v>0</v>
      </c>
      <c r="E7" s="283">
        <v>0</v>
      </c>
      <c r="F7" s="283">
        <v>0</v>
      </c>
      <c r="G7" s="283">
        <v>0</v>
      </c>
      <c r="H7" s="283">
        <v>0</v>
      </c>
      <c r="I7" s="283">
        <v>0</v>
      </c>
      <c r="J7" s="283">
        <v>0</v>
      </c>
      <c r="K7" s="283">
        <v>0</v>
      </c>
      <c r="L7" s="283">
        <f>SUM(D7:K7)</f>
        <v>0</v>
      </c>
    </row>
    <row r="8" spans="2:18" s="63" customFormat="1" ht="21" customHeight="1" x14ac:dyDescent="0.2">
      <c r="B8" s="374"/>
      <c r="C8" s="142" t="s">
        <v>158</v>
      </c>
      <c r="D8" s="283">
        <v>0</v>
      </c>
      <c r="E8" s="283">
        <v>10519</v>
      </c>
      <c r="F8" s="283">
        <v>17593</v>
      </c>
      <c r="G8" s="283">
        <v>684</v>
      </c>
      <c r="H8" s="283">
        <v>31450</v>
      </c>
      <c r="I8" s="283">
        <v>18384</v>
      </c>
      <c r="J8" s="283">
        <v>1035</v>
      </c>
      <c r="K8" s="283">
        <v>601</v>
      </c>
      <c r="L8" s="283">
        <f>SUM(D8:K8)</f>
        <v>80266</v>
      </c>
    </row>
    <row r="9" spans="2:18" s="63" customFormat="1" ht="21" customHeight="1" x14ac:dyDescent="0.2">
      <c r="B9" s="374"/>
      <c r="C9" s="142" t="s">
        <v>299</v>
      </c>
      <c r="D9" s="283">
        <f>D5-D8</f>
        <v>143463</v>
      </c>
      <c r="E9" s="283">
        <f>E5+E6-E8</f>
        <v>252463</v>
      </c>
      <c r="F9" s="283">
        <f t="shared" ref="F9:K9" si="0">F5+F6-F8</f>
        <v>442962</v>
      </c>
      <c r="G9" s="283">
        <f t="shared" si="0"/>
        <v>32487</v>
      </c>
      <c r="H9" s="283">
        <f t="shared" si="0"/>
        <v>283050</v>
      </c>
      <c r="I9" s="283">
        <f t="shared" si="0"/>
        <v>180614</v>
      </c>
      <c r="J9" s="283">
        <f t="shared" si="0"/>
        <v>14918</v>
      </c>
      <c r="K9" s="283">
        <f t="shared" si="0"/>
        <v>2923</v>
      </c>
      <c r="L9" s="283">
        <f>L5+L6-L7-L8</f>
        <v>1352880</v>
      </c>
    </row>
    <row r="10" spans="2:18" s="63" customFormat="1" ht="21.75" customHeight="1" x14ac:dyDescent="0.2">
      <c r="B10" s="374" t="s">
        <v>5</v>
      </c>
      <c r="C10" s="142" t="s">
        <v>74</v>
      </c>
      <c r="D10" s="283">
        <v>2138842</v>
      </c>
      <c r="E10" s="283">
        <v>1023579</v>
      </c>
      <c r="F10" s="283">
        <v>288737</v>
      </c>
      <c r="G10" s="283">
        <v>0</v>
      </c>
      <c r="H10" s="283">
        <v>1102947</v>
      </c>
      <c r="I10" s="283">
        <v>686947</v>
      </c>
      <c r="J10" s="283">
        <v>9168</v>
      </c>
      <c r="K10" s="283">
        <v>0</v>
      </c>
      <c r="L10" s="283">
        <f>SUM(D10:K10)</f>
        <v>5250220</v>
      </c>
      <c r="R10" s="188"/>
    </row>
    <row r="11" spans="2:18" s="63" customFormat="1" ht="21.75" customHeight="1" x14ac:dyDescent="0.2">
      <c r="B11" s="374"/>
      <c r="C11" s="142" t="s">
        <v>75</v>
      </c>
      <c r="D11" s="283">
        <v>0</v>
      </c>
      <c r="E11" s="283">
        <v>0</v>
      </c>
      <c r="F11" s="283">
        <v>0</v>
      </c>
      <c r="G11" s="283">
        <v>0</v>
      </c>
      <c r="H11" s="283">
        <v>0</v>
      </c>
      <c r="I11" s="283"/>
      <c r="J11" s="283">
        <v>0</v>
      </c>
      <c r="K11" s="283">
        <v>0</v>
      </c>
      <c r="L11" s="283">
        <v>0</v>
      </c>
    </row>
    <row r="12" spans="2:18" s="63" customFormat="1" ht="21.75" customHeight="1" x14ac:dyDescent="0.2">
      <c r="B12" s="374"/>
      <c r="C12" s="142" t="s">
        <v>184</v>
      </c>
      <c r="D12" s="283">
        <v>0</v>
      </c>
      <c r="E12" s="283">
        <v>0</v>
      </c>
      <c r="F12" s="283">
        <v>0</v>
      </c>
      <c r="G12" s="283">
        <v>0</v>
      </c>
      <c r="H12" s="283">
        <v>0</v>
      </c>
      <c r="I12" s="283"/>
      <c r="J12" s="283">
        <v>0</v>
      </c>
      <c r="K12" s="283">
        <v>0</v>
      </c>
      <c r="L12" s="283">
        <v>0</v>
      </c>
    </row>
    <row r="13" spans="2:18" s="63" customFormat="1" ht="21.75" customHeight="1" x14ac:dyDescent="0.2">
      <c r="B13" s="374"/>
      <c r="C13" s="142" t="s">
        <v>158</v>
      </c>
      <c r="D13" s="283">
        <v>0</v>
      </c>
      <c r="E13" s="283">
        <v>40943</v>
      </c>
      <c r="F13" s="283">
        <v>11549</v>
      </c>
      <c r="G13" s="283">
        <v>0</v>
      </c>
      <c r="H13" s="283">
        <v>110295</v>
      </c>
      <c r="I13" s="283">
        <v>68695</v>
      </c>
      <c r="J13" s="283">
        <v>917</v>
      </c>
      <c r="K13" s="283">
        <v>0</v>
      </c>
      <c r="L13" s="283">
        <f>SUM(D13:K13)</f>
        <v>232399</v>
      </c>
    </row>
    <row r="14" spans="2:18" s="63" customFormat="1" ht="21.75" customHeight="1" x14ac:dyDescent="0.2">
      <c r="B14" s="374"/>
      <c r="C14" s="142" t="s">
        <v>299</v>
      </c>
      <c r="D14" s="283">
        <f>SUM(D10:D13)</f>
        <v>2138842</v>
      </c>
      <c r="E14" s="283">
        <f>E10+E11-E13</f>
        <v>982636</v>
      </c>
      <c r="F14" s="283">
        <f t="shared" ref="F14:J14" si="1">F10+F11-F13</f>
        <v>277188</v>
      </c>
      <c r="G14" s="283">
        <v>0</v>
      </c>
      <c r="H14" s="283">
        <f t="shared" si="1"/>
        <v>992652</v>
      </c>
      <c r="I14" s="283">
        <f t="shared" si="1"/>
        <v>618252</v>
      </c>
      <c r="J14" s="283">
        <f t="shared" si="1"/>
        <v>8251</v>
      </c>
      <c r="K14" s="283">
        <v>0</v>
      </c>
      <c r="L14" s="283">
        <f>L10+L11-L12-L13</f>
        <v>5017821</v>
      </c>
    </row>
    <row r="15" spans="2:18" s="63" customFormat="1" ht="21.75" customHeight="1" x14ac:dyDescent="0.2">
      <c r="B15" s="374" t="s">
        <v>36</v>
      </c>
      <c r="C15" s="142" t="s">
        <v>74</v>
      </c>
      <c r="D15" s="283">
        <v>2116954</v>
      </c>
      <c r="E15" s="283">
        <v>151842</v>
      </c>
      <c r="F15" s="283">
        <v>87926</v>
      </c>
      <c r="G15" s="283">
        <v>30113</v>
      </c>
      <c r="H15" s="283">
        <v>570553</v>
      </c>
      <c r="I15" s="283">
        <v>570224</v>
      </c>
      <c r="J15" s="283">
        <v>10263</v>
      </c>
      <c r="K15" s="283">
        <v>15000</v>
      </c>
      <c r="L15" s="283">
        <f>SUM(D15:K15)</f>
        <v>3552875</v>
      </c>
    </row>
    <row r="16" spans="2:18" s="63" customFormat="1" ht="21.75" customHeight="1" x14ac:dyDescent="0.2">
      <c r="B16" s="374"/>
      <c r="C16" s="142" t="s">
        <v>75</v>
      </c>
      <c r="D16" s="283">
        <v>0</v>
      </c>
      <c r="E16" s="283">
        <v>11507</v>
      </c>
      <c r="F16" s="283">
        <v>1711</v>
      </c>
      <c r="G16" s="283">
        <v>278</v>
      </c>
      <c r="H16" s="283">
        <v>16842</v>
      </c>
      <c r="I16" s="283">
        <v>36687</v>
      </c>
      <c r="J16" s="283">
        <v>2263</v>
      </c>
      <c r="K16" s="283">
        <v>0</v>
      </c>
      <c r="L16" s="283">
        <f>SUM(D16:K16)</f>
        <v>69288</v>
      </c>
    </row>
    <row r="17" spans="2:12" s="63" customFormat="1" ht="21.75" customHeight="1" x14ac:dyDescent="0.2">
      <c r="B17" s="374"/>
      <c r="C17" s="142" t="s">
        <v>184</v>
      </c>
      <c r="D17" s="283">
        <v>0</v>
      </c>
      <c r="E17" s="283">
        <v>0</v>
      </c>
      <c r="F17" s="283">
        <v>205</v>
      </c>
      <c r="G17" s="283">
        <v>103</v>
      </c>
      <c r="H17" s="283">
        <v>0</v>
      </c>
      <c r="I17" s="283">
        <v>1895</v>
      </c>
      <c r="J17" s="283">
        <v>0</v>
      </c>
      <c r="K17" s="283">
        <v>0</v>
      </c>
      <c r="L17" s="283">
        <f>SUM(D17:K17)</f>
        <v>2203</v>
      </c>
    </row>
    <row r="18" spans="2:12" s="63" customFormat="1" ht="21.75" customHeight="1" x14ac:dyDescent="0.2">
      <c r="B18" s="374"/>
      <c r="C18" s="142" t="s">
        <v>158</v>
      </c>
      <c r="D18" s="283">
        <v>0</v>
      </c>
      <c r="E18" s="283">
        <v>6074</v>
      </c>
      <c r="F18" s="283">
        <v>3517</v>
      </c>
      <c r="G18" s="283">
        <v>1205</v>
      </c>
      <c r="H18" s="283">
        <v>57055</v>
      </c>
      <c r="I18" s="283">
        <v>57022</v>
      </c>
      <c r="J18" s="283">
        <v>1026</v>
      </c>
      <c r="K18" s="283">
        <v>3000</v>
      </c>
      <c r="L18" s="283">
        <f>SUM(D18:K18)</f>
        <v>128899</v>
      </c>
    </row>
    <row r="19" spans="2:12" s="63" customFormat="1" ht="21.75" customHeight="1" x14ac:dyDescent="0.2">
      <c r="B19" s="374"/>
      <c r="C19" s="142" t="s">
        <v>299</v>
      </c>
      <c r="D19" s="283">
        <f>SUM(D15:D18)</f>
        <v>2116954</v>
      </c>
      <c r="E19" s="283">
        <f>E15+E16-E17-E18</f>
        <v>157275</v>
      </c>
      <c r="F19" s="283">
        <f t="shared" ref="F19:K19" si="2">F15+F16-F17-F18</f>
        <v>85915</v>
      </c>
      <c r="G19" s="283">
        <f t="shared" si="2"/>
        <v>29083</v>
      </c>
      <c r="H19" s="283">
        <f t="shared" si="2"/>
        <v>530340</v>
      </c>
      <c r="I19" s="283">
        <f t="shared" si="2"/>
        <v>547994</v>
      </c>
      <c r="J19" s="283">
        <f t="shared" si="2"/>
        <v>11500</v>
      </c>
      <c r="K19" s="283">
        <f t="shared" si="2"/>
        <v>12000</v>
      </c>
      <c r="L19" s="283">
        <f>L15+L16-L17-L18</f>
        <v>3491061</v>
      </c>
    </row>
    <row r="20" spans="2:12" s="63" customFormat="1" ht="21.75" customHeight="1" x14ac:dyDescent="0.2">
      <c r="B20" s="374" t="s">
        <v>7</v>
      </c>
      <c r="C20" s="142" t="s">
        <v>149</v>
      </c>
      <c r="D20" s="283">
        <v>2199130</v>
      </c>
      <c r="E20" s="283">
        <v>275048</v>
      </c>
      <c r="F20" s="283">
        <v>216078</v>
      </c>
      <c r="G20" s="283">
        <v>94739</v>
      </c>
      <c r="H20" s="283">
        <v>1250109</v>
      </c>
      <c r="I20" s="283">
        <v>633204</v>
      </c>
      <c r="J20" s="283">
        <v>102433</v>
      </c>
      <c r="K20" s="283">
        <v>241630</v>
      </c>
      <c r="L20" s="283">
        <f>SUM(D20:K20)</f>
        <v>5012371</v>
      </c>
    </row>
    <row r="21" spans="2:12" s="63" customFormat="1" ht="21.75" customHeight="1" x14ac:dyDescent="0.2">
      <c r="B21" s="374"/>
      <c r="C21" s="142" t="s">
        <v>75</v>
      </c>
      <c r="D21" s="283">
        <v>6261</v>
      </c>
      <c r="E21" s="283">
        <v>6783</v>
      </c>
      <c r="F21" s="283">
        <v>1043</v>
      </c>
      <c r="G21" s="283">
        <v>522</v>
      </c>
      <c r="H21" s="283">
        <v>209</v>
      </c>
      <c r="I21" s="283">
        <v>8826</v>
      </c>
      <c r="J21" s="283">
        <v>1127</v>
      </c>
      <c r="K21" s="283">
        <v>3087</v>
      </c>
      <c r="L21" s="283">
        <f>SUM(D21:K21)</f>
        <v>27858</v>
      </c>
    </row>
    <row r="22" spans="2:12" s="63" customFormat="1" ht="21.75" customHeight="1" x14ac:dyDescent="0.2">
      <c r="B22" s="374"/>
      <c r="C22" s="142" t="s">
        <v>184</v>
      </c>
      <c r="D22" s="283">
        <v>0</v>
      </c>
      <c r="E22" s="283">
        <v>0</v>
      </c>
      <c r="F22" s="283">
        <v>0</v>
      </c>
      <c r="G22" s="283">
        <v>0</v>
      </c>
      <c r="H22" s="283">
        <v>209</v>
      </c>
      <c r="I22" s="283">
        <v>0</v>
      </c>
      <c r="J22" s="283">
        <v>0</v>
      </c>
      <c r="K22" s="283">
        <v>0</v>
      </c>
      <c r="L22" s="283">
        <f>SUM(D22:K22)</f>
        <v>209</v>
      </c>
    </row>
    <row r="23" spans="2:12" s="63" customFormat="1" ht="21.75" customHeight="1" x14ac:dyDescent="0.2">
      <c r="B23" s="374"/>
      <c r="C23" s="142" t="s">
        <v>158</v>
      </c>
      <c r="D23" s="283">
        <v>0</v>
      </c>
      <c r="E23" s="283">
        <v>11002</v>
      </c>
      <c r="F23" s="283">
        <v>8643</v>
      </c>
      <c r="G23" s="283">
        <v>3790</v>
      </c>
      <c r="H23" s="283">
        <v>125011</v>
      </c>
      <c r="I23" s="283">
        <v>63320</v>
      </c>
      <c r="J23" s="283">
        <v>10243</v>
      </c>
      <c r="K23" s="283">
        <v>48326</v>
      </c>
      <c r="L23" s="283">
        <f>SUM(D23:K23)</f>
        <v>270335</v>
      </c>
    </row>
    <row r="24" spans="2:12" s="63" customFormat="1" ht="21.75" customHeight="1" x14ac:dyDescent="0.2">
      <c r="B24" s="374"/>
      <c r="C24" s="142" t="s">
        <v>299</v>
      </c>
      <c r="D24" s="283">
        <f>SUM(D20:D23)</f>
        <v>2205391</v>
      </c>
      <c r="E24" s="283">
        <f>E20+E21-E22-E23</f>
        <v>270829</v>
      </c>
      <c r="F24" s="283">
        <f t="shared" ref="F24:K24" si="3">F20+F21-F22-F23</f>
        <v>208478</v>
      </c>
      <c r="G24" s="283">
        <f t="shared" si="3"/>
        <v>91471</v>
      </c>
      <c r="H24" s="283">
        <f t="shared" si="3"/>
        <v>1125098</v>
      </c>
      <c r="I24" s="283">
        <f t="shared" si="3"/>
        <v>578710</v>
      </c>
      <c r="J24" s="283">
        <f t="shared" si="3"/>
        <v>93317</v>
      </c>
      <c r="K24" s="283">
        <f t="shared" si="3"/>
        <v>196391</v>
      </c>
      <c r="L24" s="283">
        <f>L20+L21-L22-L23</f>
        <v>4769685</v>
      </c>
    </row>
    <row r="25" spans="2:12" s="63" customFormat="1" ht="14.25" x14ac:dyDescent="0.2">
      <c r="B25" s="221"/>
    </row>
    <row r="26" spans="2:12" s="63" customFormat="1" x14ac:dyDescent="0.2"/>
    <row r="27" spans="2:12" s="63" customFormat="1" x14ac:dyDescent="0.2">
      <c r="L27" s="188"/>
    </row>
    <row r="28" spans="2:12" s="63" customFormat="1" x14ac:dyDescent="0.2"/>
  </sheetData>
  <mergeCells count="12">
    <mergeCell ref="B5:B9"/>
    <mergeCell ref="B10:B14"/>
    <mergeCell ref="B15:B19"/>
    <mergeCell ref="B20:B24"/>
    <mergeCell ref="B1:L1"/>
    <mergeCell ref="B2:L2"/>
    <mergeCell ref="B3:B4"/>
    <mergeCell ref="C3:C4"/>
    <mergeCell ref="D3:D4"/>
    <mergeCell ref="E3:E4"/>
    <mergeCell ref="K3:K4"/>
    <mergeCell ref="L3:L4"/>
  </mergeCells>
  <printOptions horizontalCentered="1" verticalCentered="1"/>
  <pageMargins left="0.7" right="0.7" top="0.75" bottom="0.75" header="0.3" footer="0.3"/>
  <pageSetup paperSize="9" orientation="landscape" r:id="rId1"/>
  <headerFooter>
    <oddFooter>&amp;C24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26"/>
  <sheetViews>
    <sheetView rightToLeft="1" topLeftCell="A22" workbookViewId="0">
      <selection activeCell="M8" sqref="M8"/>
    </sheetView>
  </sheetViews>
  <sheetFormatPr defaultColWidth="9.140625" defaultRowHeight="12.75" x14ac:dyDescent="0.2"/>
  <cols>
    <col min="1" max="1" width="2.7109375" style="10" customWidth="1"/>
    <col min="2" max="2" width="7.5703125" style="10" customWidth="1"/>
    <col min="3" max="3" width="26.28515625" style="10" customWidth="1"/>
    <col min="4" max="4" width="10.42578125" style="63" customWidth="1"/>
    <col min="5" max="5" width="11" style="10" customWidth="1"/>
    <col min="6" max="6" width="10.42578125" style="10" customWidth="1"/>
    <col min="7" max="8" width="12" style="10" customWidth="1"/>
    <col min="9" max="9" width="9.7109375" style="10" customWidth="1"/>
    <col min="10" max="10" width="12.5703125" style="10" customWidth="1"/>
    <col min="11" max="11" width="8.42578125" style="10" customWidth="1"/>
    <col min="12" max="12" width="10.85546875" style="10" customWidth="1"/>
    <col min="13" max="16384" width="9.140625" style="10"/>
  </cols>
  <sheetData>
    <row r="1" spans="1:12" s="63" customFormat="1" ht="17.45" customHeight="1" x14ac:dyDescent="0.2">
      <c r="A1" s="384" t="s">
        <v>291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</row>
    <row r="2" spans="1:12" s="63" customFormat="1" ht="15" x14ac:dyDescent="0.25">
      <c r="B2" s="386" t="s">
        <v>266</v>
      </c>
      <c r="C2" s="386"/>
      <c r="D2" s="259"/>
    </row>
    <row r="3" spans="1:12" s="63" customFormat="1" ht="17.25" customHeight="1" x14ac:dyDescent="0.2">
      <c r="B3" s="374" t="s">
        <v>29</v>
      </c>
      <c r="C3" s="377" t="s">
        <v>61</v>
      </c>
      <c r="D3" s="378" t="s">
        <v>313</v>
      </c>
      <c r="E3" s="378" t="s">
        <v>312</v>
      </c>
      <c r="F3" s="381" t="s">
        <v>317</v>
      </c>
      <c r="G3" s="257" t="s">
        <v>148</v>
      </c>
      <c r="H3" s="381" t="s">
        <v>316</v>
      </c>
      <c r="I3" s="257" t="s">
        <v>315</v>
      </c>
      <c r="J3" s="257" t="s">
        <v>67</v>
      </c>
      <c r="K3" s="381" t="s">
        <v>314</v>
      </c>
      <c r="L3" s="382" t="s">
        <v>18</v>
      </c>
    </row>
    <row r="4" spans="1:12" s="63" customFormat="1" ht="17.25" customHeight="1" x14ac:dyDescent="0.2">
      <c r="B4" s="374"/>
      <c r="C4" s="377"/>
      <c r="D4" s="379"/>
      <c r="E4" s="379"/>
      <c r="F4" s="385"/>
      <c r="G4" s="258" t="s">
        <v>81</v>
      </c>
      <c r="H4" s="385"/>
      <c r="I4" s="258" t="s">
        <v>72</v>
      </c>
      <c r="J4" s="258" t="s">
        <v>73</v>
      </c>
      <c r="K4" s="385"/>
      <c r="L4" s="382"/>
    </row>
    <row r="5" spans="1:12" s="63" customFormat="1" ht="21" customHeight="1" x14ac:dyDescent="0.2">
      <c r="B5" s="374" t="s">
        <v>8</v>
      </c>
      <c r="C5" s="142" t="s">
        <v>74</v>
      </c>
      <c r="D5" s="283">
        <v>51978949</v>
      </c>
      <c r="E5" s="283">
        <v>15933183</v>
      </c>
      <c r="F5" s="283">
        <v>1217044</v>
      </c>
      <c r="G5" s="283">
        <v>213126</v>
      </c>
      <c r="H5" s="283">
        <v>13545633</v>
      </c>
      <c r="I5" s="283">
        <v>4006695</v>
      </c>
      <c r="J5" s="283">
        <v>27020</v>
      </c>
      <c r="K5" s="283">
        <v>0</v>
      </c>
      <c r="L5" s="283">
        <f>SUM(D5:K5)</f>
        <v>86921650</v>
      </c>
    </row>
    <row r="6" spans="1:12" s="63" customFormat="1" ht="21" customHeight="1" x14ac:dyDescent="0.2">
      <c r="B6" s="374"/>
      <c r="C6" s="142" t="s">
        <v>75</v>
      </c>
      <c r="D6" s="283">
        <v>0</v>
      </c>
      <c r="E6" s="283">
        <v>3096</v>
      </c>
      <c r="F6" s="283">
        <v>206</v>
      </c>
      <c r="G6" s="283">
        <v>0</v>
      </c>
      <c r="H6" s="283">
        <v>413</v>
      </c>
      <c r="I6" s="283">
        <v>5263</v>
      </c>
      <c r="J6" s="283">
        <v>0</v>
      </c>
      <c r="K6" s="283">
        <v>0</v>
      </c>
      <c r="L6" s="283">
        <f>SUM(D6:K6)</f>
        <v>8978</v>
      </c>
    </row>
    <row r="7" spans="1:12" s="63" customFormat="1" ht="21" customHeight="1" x14ac:dyDescent="0.2">
      <c r="B7" s="374"/>
      <c r="C7" s="142" t="s">
        <v>184</v>
      </c>
      <c r="D7" s="283">
        <v>0</v>
      </c>
      <c r="E7" s="283">
        <v>2477</v>
      </c>
      <c r="F7" s="283">
        <v>103</v>
      </c>
      <c r="G7" s="283">
        <v>0</v>
      </c>
      <c r="H7" s="283">
        <v>361</v>
      </c>
      <c r="I7" s="283">
        <v>103</v>
      </c>
      <c r="J7" s="283">
        <v>0</v>
      </c>
      <c r="K7" s="283">
        <v>0</v>
      </c>
      <c r="L7" s="283">
        <v>3044</v>
      </c>
    </row>
    <row r="8" spans="1:12" s="63" customFormat="1" ht="21" customHeight="1" x14ac:dyDescent="0.2">
      <c r="B8" s="374"/>
      <c r="C8" s="142" t="s">
        <v>158</v>
      </c>
      <c r="D8" s="283">
        <v>0</v>
      </c>
      <c r="E8" s="283">
        <v>637327</v>
      </c>
      <c r="F8" s="283">
        <v>48682</v>
      </c>
      <c r="G8" s="283">
        <v>8525</v>
      </c>
      <c r="H8" s="283">
        <v>1354563</v>
      </c>
      <c r="I8" s="283">
        <v>400669</v>
      </c>
      <c r="J8" s="283">
        <v>2702</v>
      </c>
      <c r="K8" s="283">
        <v>0</v>
      </c>
      <c r="L8" s="283">
        <f>SUM(D8:K8)</f>
        <v>2452468</v>
      </c>
    </row>
    <row r="9" spans="1:12" s="63" customFormat="1" ht="21" customHeight="1" x14ac:dyDescent="0.2">
      <c r="B9" s="374"/>
      <c r="C9" s="142" t="s">
        <v>299</v>
      </c>
      <c r="D9" s="283">
        <f>D5+D6-D7-D8</f>
        <v>51978949</v>
      </c>
      <c r="E9" s="283">
        <f>E5+E6-E7-E8</f>
        <v>15296475</v>
      </c>
      <c r="F9" s="283">
        <f t="shared" ref="F9:K9" si="0">F5+F6-F7-F8</f>
        <v>1168465</v>
      </c>
      <c r="G9" s="283">
        <f>G5+G6-G7-G8</f>
        <v>204601</v>
      </c>
      <c r="H9" s="283">
        <f>H5+H6-H7-H8</f>
        <v>12191122</v>
      </c>
      <c r="I9" s="283">
        <f>I5+I6-I7-I8</f>
        <v>3611186</v>
      </c>
      <c r="J9" s="283">
        <f>J5+J6-J7-J8</f>
        <v>24318</v>
      </c>
      <c r="K9" s="283">
        <f t="shared" si="0"/>
        <v>0</v>
      </c>
      <c r="L9" s="283">
        <f>L5+L6-L7-L8</f>
        <v>84475116</v>
      </c>
    </row>
    <row r="10" spans="1:12" s="63" customFormat="1" ht="21" customHeight="1" x14ac:dyDescent="0.2">
      <c r="B10" s="374" t="s">
        <v>9</v>
      </c>
      <c r="C10" s="142" t="s">
        <v>74</v>
      </c>
      <c r="D10" s="283">
        <v>2985211</v>
      </c>
      <c r="E10" s="283">
        <v>430108</v>
      </c>
      <c r="F10" s="283">
        <v>317088</v>
      </c>
      <c r="G10" s="283">
        <v>540716</v>
      </c>
      <c r="H10" s="283">
        <v>630316</v>
      </c>
      <c r="I10" s="283">
        <v>395538</v>
      </c>
      <c r="J10" s="283">
        <v>12896</v>
      </c>
      <c r="K10" s="283">
        <v>60236</v>
      </c>
      <c r="L10" s="283">
        <f>SUM(D10:K10)</f>
        <v>5372109</v>
      </c>
    </row>
    <row r="11" spans="1:12" s="63" customFormat="1" ht="21" customHeight="1" x14ac:dyDescent="0.2">
      <c r="B11" s="374"/>
      <c r="C11" s="142" t="s">
        <v>75</v>
      </c>
      <c r="D11" s="283">
        <v>2605</v>
      </c>
      <c r="E11" s="283">
        <v>25897</v>
      </c>
      <c r="F11" s="283">
        <v>30134</v>
      </c>
      <c r="G11" s="283">
        <v>32067</v>
      </c>
      <c r="H11" s="283">
        <v>7611</v>
      </c>
      <c r="I11" s="283">
        <v>64583</v>
      </c>
      <c r="J11" s="283">
        <v>1284</v>
      </c>
      <c r="K11" s="283">
        <v>19076</v>
      </c>
      <c r="L11" s="283">
        <f>SUM(D11:K11)</f>
        <v>183257</v>
      </c>
    </row>
    <row r="12" spans="1:12" s="63" customFormat="1" ht="21" customHeight="1" x14ac:dyDescent="0.2">
      <c r="B12" s="374"/>
      <c r="C12" s="142" t="s">
        <v>184</v>
      </c>
      <c r="D12" s="283">
        <v>1053</v>
      </c>
      <c r="E12" s="283">
        <v>1053</v>
      </c>
      <c r="F12" s="283">
        <v>0</v>
      </c>
      <c r="G12" s="283">
        <v>200</v>
      </c>
      <c r="H12" s="283">
        <v>526</v>
      </c>
      <c r="I12" s="283">
        <v>3103</v>
      </c>
      <c r="J12" s="283">
        <v>263</v>
      </c>
      <c r="K12" s="283">
        <v>0</v>
      </c>
      <c r="L12" s="283">
        <f>SUM(D12:K12)</f>
        <v>6198</v>
      </c>
    </row>
    <row r="13" spans="1:12" s="63" customFormat="1" ht="21" customHeight="1" x14ac:dyDescent="0.2">
      <c r="B13" s="374"/>
      <c r="C13" s="142" t="s">
        <v>158</v>
      </c>
      <c r="D13" s="283">
        <v>0</v>
      </c>
      <c r="E13" s="283">
        <v>17204</v>
      </c>
      <c r="F13" s="283">
        <v>12684</v>
      </c>
      <c r="G13" s="283">
        <v>21629</v>
      </c>
      <c r="H13" s="283">
        <v>63032</v>
      </c>
      <c r="I13" s="283">
        <v>39554</v>
      </c>
      <c r="J13" s="283">
        <v>1293</v>
      </c>
      <c r="K13" s="283">
        <v>12047</v>
      </c>
      <c r="L13" s="283">
        <f>SUM(D13:K13)</f>
        <v>167443</v>
      </c>
    </row>
    <row r="14" spans="1:12" s="63" customFormat="1" ht="21" customHeight="1" x14ac:dyDescent="0.2">
      <c r="B14" s="374"/>
      <c r="C14" s="142" t="s">
        <v>299</v>
      </c>
      <c r="D14" s="283">
        <f t="shared" ref="D14:J14" si="1">D10+D11-D12-D13</f>
        <v>2986763</v>
      </c>
      <c r="E14" s="283">
        <f t="shared" si="1"/>
        <v>437748</v>
      </c>
      <c r="F14" s="283">
        <f t="shared" si="1"/>
        <v>334538</v>
      </c>
      <c r="G14" s="283">
        <f t="shared" si="1"/>
        <v>550954</v>
      </c>
      <c r="H14" s="283">
        <f t="shared" si="1"/>
        <v>574369</v>
      </c>
      <c r="I14" s="283">
        <f t="shared" si="1"/>
        <v>417464</v>
      </c>
      <c r="J14" s="283">
        <f t="shared" si="1"/>
        <v>12624</v>
      </c>
      <c r="K14" s="283">
        <f t="shared" ref="K14" si="2">K10+K11-K12-K13</f>
        <v>67265</v>
      </c>
      <c r="L14" s="283">
        <f>L10+L11-L12-L13</f>
        <v>5381725</v>
      </c>
    </row>
    <row r="15" spans="1:12" s="63" customFormat="1" ht="21" customHeight="1" x14ac:dyDescent="0.2">
      <c r="B15" s="374" t="s">
        <v>10</v>
      </c>
      <c r="C15" s="142" t="s">
        <v>74</v>
      </c>
      <c r="D15" s="283">
        <v>557750</v>
      </c>
      <c r="E15" s="283">
        <v>82000</v>
      </c>
      <c r="F15" s="283">
        <v>18500</v>
      </c>
      <c r="G15" s="283">
        <v>3625</v>
      </c>
      <c r="H15" s="283">
        <v>127000</v>
      </c>
      <c r="I15" s="283">
        <v>32375</v>
      </c>
      <c r="J15" s="283">
        <v>3425</v>
      </c>
      <c r="K15" s="283">
        <v>1250</v>
      </c>
      <c r="L15" s="283">
        <f>SUM(D15:K15)</f>
        <v>825925</v>
      </c>
    </row>
    <row r="16" spans="1:12" s="63" customFormat="1" ht="21" customHeight="1" x14ac:dyDescent="0.2">
      <c r="B16" s="374"/>
      <c r="C16" s="142" t="s">
        <v>75</v>
      </c>
      <c r="D16" s="283">
        <v>7000</v>
      </c>
      <c r="E16" s="283">
        <v>2000</v>
      </c>
      <c r="F16" s="283">
        <v>1750</v>
      </c>
      <c r="G16" s="283">
        <v>0</v>
      </c>
      <c r="H16" s="283">
        <v>1000</v>
      </c>
      <c r="I16" s="283">
        <v>4563</v>
      </c>
      <c r="J16" s="283">
        <v>100</v>
      </c>
      <c r="K16" s="283">
        <v>0</v>
      </c>
      <c r="L16" s="283">
        <f>SUM(D16:K16)</f>
        <v>16413</v>
      </c>
    </row>
    <row r="17" spans="2:12" s="63" customFormat="1" ht="21" customHeight="1" x14ac:dyDescent="0.2">
      <c r="B17" s="374"/>
      <c r="C17" s="142" t="s">
        <v>184</v>
      </c>
      <c r="D17" s="283">
        <v>1000</v>
      </c>
      <c r="E17" s="283">
        <v>0</v>
      </c>
      <c r="F17" s="283">
        <v>0</v>
      </c>
      <c r="G17" s="283">
        <v>0</v>
      </c>
      <c r="H17" s="283">
        <v>0</v>
      </c>
      <c r="I17" s="283">
        <v>0</v>
      </c>
      <c r="J17" s="283">
        <v>0</v>
      </c>
      <c r="K17" s="283">
        <v>0</v>
      </c>
      <c r="L17" s="283">
        <f>SUM(D17:K17)</f>
        <v>1000</v>
      </c>
    </row>
    <row r="18" spans="2:12" s="63" customFormat="1" ht="21" customHeight="1" x14ac:dyDescent="0.2">
      <c r="B18" s="374"/>
      <c r="C18" s="142" t="s">
        <v>158</v>
      </c>
      <c r="D18" s="283">
        <v>0</v>
      </c>
      <c r="E18" s="283">
        <v>3280</v>
      </c>
      <c r="F18" s="283">
        <v>740</v>
      </c>
      <c r="G18" s="283">
        <v>145</v>
      </c>
      <c r="H18" s="283">
        <v>12700</v>
      </c>
      <c r="I18" s="283">
        <v>3238</v>
      </c>
      <c r="J18" s="283">
        <v>343</v>
      </c>
      <c r="K18" s="283">
        <v>250</v>
      </c>
      <c r="L18" s="283">
        <f>SUM(D18:K18)</f>
        <v>20696</v>
      </c>
    </row>
    <row r="19" spans="2:12" s="63" customFormat="1" ht="21" customHeight="1" x14ac:dyDescent="0.2">
      <c r="B19" s="374"/>
      <c r="C19" s="142" t="s">
        <v>299</v>
      </c>
      <c r="D19" s="283">
        <v>563750</v>
      </c>
      <c r="E19" s="283">
        <f>E15+E16-E17-E18</f>
        <v>80720</v>
      </c>
      <c r="F19" s="283">
        <f>F15+F16+F17-F18</f>
        <v>19510</v>
      </c>
      <c r="G19" s="283">
        <v>3480</v>
      </c>
      <c r="H19" s="283">
        <v>115300</v>
      </c>
      <c r="I19" s="283">
        <v>33700</v>
      </c>
      <c r="J19" s="283">
        <v>3183</v>
      </c>
      <c r="K19" s="283">
        <v>1000</v>
      </c>
      <c r="L19" s="283">
        <f>L15+L16-L17-L18</f>
        <v>820642</v>
      </c>
    </row>
    <row r="20" spans="2:12" s="63" customFormat="1" ht="21" customHeight="1" x14ac:dyDescent="0.2">
      <c r="B20" s="374" t="s">
        <v>11</v>
      </c>
      <c r="C20" s="142" t="s">
        <v>149</v>
      </c>
      <c r="D20" s="283">
        <v>8786983</v>
      </c>
      <c r="E20" s="283">
        <v>1398612</v>
      </c>
      <c r="F20" s="283">
        <v>448100</v>
      </c>
      <c r="G20" s="283">
        <v>337634</v>
      </c>
      <c r="H20" s="283">
        <v>782476</v>
      </c>
      <c r="I20" s="283">
        <v>927356</v>
      </c>
      <c r="J20" s="283">
        <v>76795</v>
      </c>
      <c r="K20" s="283">
        <v>1000</v>
      </c>
      <c r="L20" s="283">
        <f>SUM(D20:K20)</f>
        <v>12758956</v>
      </c>
    </row>
    <row r="21" spans="2:12" s="63" customFormat="1" ht="21" customHeight="1" x14ac:dyDescent="0.2">
      <c r="B21" s="374"/>
      <c r="C21" s="142" t="s">
        <v>75</v>
      </c>
      <c r="D21" s="283">
        <v>18098</v>
      </c>
      <c r="E21" s="283">
        <v>41951</v>
      </c>
      <c r="F21" s="283">
        <v>2500</v>
      </c>
      <c r="G21" s="283">
        <v>0</v>
      </c>
      <c r="H21" s="283">
        <v>39293</v>
      </c>
      <c r="I21" s="283">
        <v>121181</v>
      </c>
      <c r="J21" s="283">
        <v>0</v>
      </c>
      <c r="K21" s="283">
        <v>0</v>
      </c>
      <c r="L21" s="283">
        <f>SUM(D21:K21)</f>
        <v>223023</v>
      </c>
    </row>
    <row r="22" spans="2:12" s="63" customFormat="1" ht="21" customHeight="1" x14ac:dyDescent="0.2">
      <c r="B22" s="374"/>
      <c r="C22" s="142" t="s">
        <v>184</v>
      </c>
      <c r="D22" s="283">
        <v>0</v>
      </c>
      <c r="E22" s="283">
        <v>500</v>
      </c>
      <c r="F22" s="283">
        <v>500</v>
      </c>
      <c r="G22" s="283">
        <v>0</v>
      </c>
      <c r="H22" s="283">
        <v>0</v>
      </c>
      <c r="I22" s="283">
        <v>500</v>
      </c>
      <c r="J22" s="283">
        <v>0</v>
      </c>
      <c r="K22" s="283">
        <v>0</v>
      </c>
      <c r="L22" s="283">
        <f>SUM(D22:K22)</f>
        <v>1500</v>
      </c>
    </row>
    <row r="23" spans="2:12" s="63" customFormat="1" ht="21" customHeight="1" x14ac:dyDescent="0.2">
      <c r="B23" s="374"/>
      <c r="C23" s="142" t="s">
        <v>158</v>
      </c>
      <c r="D23" s="283">
        <v>0</v>
      </c>
      <c r="E23" s="283">
        <v>55952</v>
      </c>
      <c r="F23" s="283">
        <v>17924</v>
      </c>
      <c r="G23" s="283">
        <v>13505</v>
      </c>
      <c r="H23" s="283">
        <v>78248</v>
      </c>
      <c r="I23" s="283">
        <v>92736</v>
      </c>
      <c r="J23" s="283">
        <v>7680</v>
      </c>
      <c r="K23" s="283">
        <v>200</v>
      </c>
      <c r="L23" s="283">
        <f>SUM(D23:K23)</f>
        <v>266245</v>
      </c>
    </row>
    <row r="24" spans="2:12" s="63" customFormat="1" ht="21" customHeight="1" x14ac:dyDescent="0.2">
      <c r="B24" s="374"/>
      <c r="C24" s="142" t="s">
        <v>299</v>
      </c>
      <c r="D24" s="283">
        <f t="shared" ref="D24:J24" si="3">D20+D21-D22-D23</f>
        <v>8805081</v>
      </c>
      <c r="E24" s="283">
        <f>E20+E21-E22-E23</f>
        <v>1384111</v>
      </c>
      <c r="F24" s="283">
        <f t="shared" si="3"/>
        <v>432176</v>
      </c>
      <c r="G24" s="283">
        <f t="shared" si="3"/>
        <v>324129</v>
      </c>
      <c r="H24" s="283">
        <f t="shared" si="3"/>
        <v>743521</v>
      </c>
      <c r="I24" s="283">
        <f t="shared" si="3"/>
        <v>955301</v>
      </c>
      <c r="J24" s="283">
        <f t="shared" si="3"/>
        <v>69115</v>
      </c>
      <c r="K24" s="283">
        <f t="shared" ref="K24" si="4">K20+K21-K22-K23</f>
        <v>800</v>
      </c>
      <c r="L24" s="283">
        <f>L20+L21-L22-L23</f>
        <v>12714234</v>
      </c>
    </row>
    <row r="25" spans="2:12" s="63" customFormat="1" x14ac:dyDescent="0.2"/>
    <row r="26" spans="2:12" s="63" customFormat="1" x14ac:dyDescent="0.2"/>
  </sheetData>
  <mergeCells count="14">
    <mergeCell ref="A1:L1"/>
    <mergeCell ref="B15:B19"/>
    <mergeCell ref="B20:B24"/>
    <mergeCell ref="B10:B14"/>
    <mergeCell ref="B5:B9"/>
    <mergeCell ref="E3:E4"/>
    <mergeCell ref="F3:F4"/>
    <mergeCell ref="L3:L4"/>
    <mergeCell ref="H3:H4"/>
    <mergeCell ref="B2:C2"/>
    <mergeCell ref="B3:B4"/>
    <mergeCell ref="C3:C4"/>
    <mergeCell ref="D3:D4"/>
    <mergeCell ref="K3:K4"/>
  </mergeCells>
  <printOptions horizontalCentered="1" verticalCentered="1"/>
  <pageMargins left="0.7" right="0.7" top="0.75" bottom="0.75" header="0.3" footer="0.3"/>
  <pageSetup paperSize="9" orientation="landscape" r:id="rId1"/>
  <headerFooter>
    <oddFooter>&amp;C25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27"/>
  <sheetViews>
    <sheetView rightToLeft="1" workbookViewId="0">
      <selection sqref="A1:L24"/>
    </sheetView>
  </sheetViews>
  <sheetFormatPr defaultColWidth="9.140625" defaultRowHeight="12.75" x14ac:dyDescent="0.2"/>
  <cols>
    <col min="1" max="1" width="2.7109375" style="10" customWidth="1"/>
    <col min="2" max="2" width="9.140625" style="10" customWidth="1"/>
    <col min="3" max="3" width="28.140625" style="10" customWidth="1"/>
    <col min="4" max="4" width="9" style="63" customWidth="1"/>
    <col min="5" max="5" width="9.7109375" style="10" customWidth="1"/>
    <col min="6" max="6" width="10.42578125" style="10" customWidth="1"/>
    <col min="7" max="8" width="9.140625" style="10" customWidth="1"/>
    <col min="9" max="10" width="7.85546875" style="10" customWidth="1"/>
    <col min="11" max="11" width="10.28515625" style="10" customWidth="1"/>
    <col min="12" max="12" width="12.85546875" style="10" customWidth="1"/>
    <col min="13" max="13" width="16.85546875" style="10" customWidth="1"/>
    <col min="14" max="16384" width="9.140625" style="10"/>
  </cols>
  <sheetData>
    <row r="1" spans="1:13" s="63" customFormat="1" ht="15.75" x14ac:dyDescent="0.2">
      <c r="A1" s="384" t="s">
        <v>291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</row>
    <row r="2" spans="1:13" s="63" customFormat="1" ht="15" x14ac:dyDescent="0.25">
      <c r="B2" s="386" t="s">
        <v>266</v>
      </c>
      <c r="C2" s="386"/>
      <c r="D2" s="259"/>
    </row>
    <row r="3" spans="1:13" s="63" customFormat="1" ht="32.25" customHeight="1" x14ac:dyDescent="0.2">
      <c r="B3" s="374" t="s">
        <v>29</v>
      </c>
      <c r="C3" s="377" t="s">
        <v>61</v>
      </c>
      <c r="D3" s="378" t="s">
        <v>313</v>
      </c>
      <c r="E3" s="377" t="s">
        <v>312</v>
      </c>
      <c r="F3" s="381" t="s">
        <v>317</v>
      </c>
      <c r="G3" s="248" t="s">
        <v>67</v>
      </c>
      <c r="H3" s="381" t="s">
        <v>316</v>
      </c>
      <c r="I3" s="381" t="s">
        <v>314</v>
      </c>
      <c r="J3" s="247" t="s">
        <v>66</v>
      </c>
      <c r="K3" s="247" t="s">
        <v>148</v>
      </c>
      <c r="L3" s="382" t="s">
        <v>18</v>
      </c>
    </row>
    <row r="4" spans="1:13" s="63" customFormat="1" ht="16.5" customHeight="1" x14ac:dyDescent="0.2">
      <c r="B4" s="374"/>
      <c r="C4" s="377"/>
      <c r="D4" s="379"/>
      <c r="E4" s="377"/>
      <c r="F4" s="385"/>
      <c r="G4" s="250" t="s">
        <v>73</v>
      </c>
      <c r="H4" s="385"/>
      <c r="I4" s="385"/>
      <c r="J4" s="250" t="s">
        <v>72</v>
      </c>
      <c r="K4" s="250" t="s">
        <v>81</v>
      </c>
      <c r="L4" s="382"/>
    </row>
    <row r="5" spans="1:13" s="63" customFormat="1" ht="21" customHeight="1" x14ac:dyDescent="0.2">
      <c r="B5" s="374" t="s">
        <v>12</v>
      </c>
      <c r="C5" s="142" t="s">
        <v>149</v>
      </c>
      <c r="D5" s="283">
        <v>6332695</v>
      </c>
      <c r="E5" s="283">
        <v>36507</v>
      </c>
      <c r="F5" s="283">
        <v>345541</v>
      </c>
      <c r="G5" s="283">
        <v>5862</v>
      </c>
      <c r="H5" s="283">
        <v>2888851</v>
      </c>
      <c r="I5" s="283">
        <v>1028</v>
      </c>
      <c r="J5" s="283">
        <v>808990</v>
      </c>
      <c r="K5" s="283">
        <v>7199</v>
      </c>
      <c r="L5" s="283">
        <f>SUM(D5:K5)</f>
        <v>10426673</v>
      </c>
      <c r="M5" s="222"/>
    </row>
    <row r="6" spans="1:13" s="63" customFormat="1" ht="21" customHeight="1" x14ac:dyDescent="0.2">
      <c r="B6" s="374"/>
      <c r="C6" s="142" t="s">
        <v>75</v>
      </c>
      <c r="D6" s="283">
        <v>1236819</v>
      </c>
      <c r="E6" s="283">
        <v>7095.744682049999</v>
      </c>
      <c r="F6" s="283">
        <v>53588</v>
      </c>
      <c r="G6" s="283">
        <v>1491</v>
      </c>
      <c r="H6" s="283">
        <v>50554</v>
      </c>
      <c r="I6" s="283">
        <v>514</v>
      </c>
      <c r="J6" s="283">
        <v>83228</v>
      </c>
      <c r="K6" s="283">
        <v>1440</v>
      </c>
      <c r="L6" s="283">
        <f>SUM(D6:K6)</f>
        <v>1434729.7446820501</v>
      </c>
      <c r="M6" s="188"/>
    </row>
    <row r="7" spans="1:13" s="63" customFormat="1" ht="21" customHeight="1" x14ac:dyDescent="0.2">
      <c r="B7" s="374"/>
      <c r="C7" s="142" t="s">
        <v>184</v>
      </c>
      <c r="D7" s="283">
        <v>1236099</v>
      </c>
      <c r="E7" s="283">
        <v>4422</v>
      </c>
      <c r="F7" s="283">
        <v>13413</v>
      </c>
      <c r="G7" s="283">
        <v>1337</v>
      </c>
      <c r="H7" s="283">
        <v>15118</v>
      </c>
      <c r="I7" s="283">
        <v>411</v>
      </c>
      <c r="J7" s="283">
        <v>29462</v>
      </c>
      <c r="K7" s="283">
        <v>1028</v>
      </c>
      <c r="L7" s="283">
        <f>SUM(D7:K7)</f>
        <v>1301290</v>
      </c>
    </row>
    <row r="8" spans="1:13" s="63" customFormat="1" ht="21" customHeight="1" x14ac:dyDescent="0.2">
      <c r="B8" s="374"/>
      <c r="C8" s="142" t="s">
        <v>158</v>
      </c>
      <c r="D8" s="283">
        <v>0</v>
      </c>
      <c r="E8" s="283">
        <v>1460</v>
      </c>
      <c r="F8" s="283">
        <v>13822</v>
      </c>
      <c r="G8" s="283">
        <v>586</v>
      </c>
      <c r="H8" s="283">
        <v>288885</v>
      </c>
      <c r="I8" s="283">
        <v>206</v>
      </c>
      <c r="J8" s="283">
        <v>80899</v>
      </c>
      <c r="K8" s="283">
        <v>288</v>
      </c>
      <c r="L8" s="283">
        <f>SUM(D8:K8)</f>
        <v>386146</v>
      </c>
    </row>
    <row r="9" spans="1:13" s="63" customFormat="1" ht="21" customHeight="1" x14ac:dyDescent="0.2">
      <c r="B9" s="374"/>
      <c r="C9" s="142" t="s">
        <v>299</v>
      </c>
      <c r="D9" s="283">
        <f>D5+D6-D7-D8</f>
        <v>6333415</v>
      </c>
      <c r="E9" s="283">
        <f t="shared" ref="E9:K9" si="0">E5+E6-E7-E8</f>
        <v>37720.744682049997</v>
      </c>
      <c r="F9" s="283">
        <f t="shared" si="0"/>
        <v>371894</v>
      </c>
      <c r="G9" s="283">
        <f t="shared" si="0"/>
        <v>5430</v>
      </c>
      <c r="H9" s="283">
        <f t="shared" si="0"/>
        <v>2635402</v>
      </c>
      <c r="I9" s="283">
        <f t="shared" si="0"/>
        <v>925</v>
      </c>
      <c r="J9" s="283">
        <f t="shared" si="0"/>
        <v>781857</v>
      </c>
      <c r="K9" s="283">
        <f t="shared" si="0"/>
        <v>7323</v>
      </c>
      <c r="L9" s="283">
        <f>L5+L6-L7-L8</f>
        <v>10173966.744682049</v>
      </c>
    </row>
    <row r="10" spans="1:13" s="63" customFormat="1" ht="21" customHeight="1" x14ac:dyDescent="0.2">
      <c r="B10" s="374" t="s">
        <v>13</v>
      </c>
      <c r="C10" s="142" t="s">
        <v>149</v>
      </c>
      <c r="D10" s="283">
        <v>110000.00000000001</v>
      </c>
      <c r="E10" s="283">
        <v>91200</v>
      </c>
      <c r="F10" s="283">
        <v>28200.000000000004</v>
      </c>
      <c r="G10" s="283">
        <v>1375.0000000000002</v>
      </c>
      <c r="H10" s="283">
        <v>182000</v>
      </c>
      <c r="I10" s="283">
        <v>3100</v>
      </c>
      <c r="J10" s="283">
        <v>28500</v>
      </c>
      <c r="K10" s="283">
        <v>7900.0000000000009</v>
      </c>
      <c r="L10" s="283">
        <f>SUM(D10:K10)</f>
        <v>452275</v>
      </c>
    </row>
    <row r="11" spans="1:13" s="63" customFormat="1" ht="21" customHeight="1" x14ac:dyDescent="0.2">
      <c r="B11" s="374"/>
      <c r="C11" s="142" t="s">
        <v>75</v>
      </c>
      <c r="D11" s="283">
        <v>0</v>
      </c>
      <c r="E11" s="283">
        <v>200</v>
      </c>
      <c r="F11" s="283">
        <v>450</v>
      </c>
      <c r="G11" s="283">
        <v>0</v>
      </c>
      <c r="H11" s="283">
        <v>1150</v>
      </c>
      <c r="I11" s="283">
        <v>580</v>
      </c>
      <c r="J11" s="283">
        <v>1950</v>
      </c>
      <c r="K11" s="283">
        <v>200</v>
      </c>
      <c r="L11" s="283">
        <f>SUM(D11:K11)</f>
        <v>4530</v>
      </c>
    </row>
    <row r="12" spans="1:13" s="63" customFormat="1" ht="21" customHeight="1" x14ac:dyDescent="0.2">
      <c r="B12" s="374"/>
      <c r="C12" s="142" t="s">
        <v>184</v>
      </c>
      <c r="D12" s="283">
        <v>0</v>
      </c>
      <c r="E12" s="283">
        <v>0</v>
      </c>
      <c r="F12" s="283">
        <v>0</v>
      </c>
      <c r="G12" s="283">
        <v>0</v>
      </c>
      <c r="H12" s="283">
        <v>0</v>
      </c>
      <c r="I12" s="283">
        <v>0</v>
      </c>
      <c r="J12" s="283">
        <v>400</v>
      </c>
      <c r="K12" s="283">
        <v>0</v>
      </c>
      <c r="L12" s="283">
        <f>SUM(D12:K12)</f>
        <v>400</v>
      </c>
    </row>
    <row r="13" spans="1:13" s="63" customFormat="1" ht="21" customHeight="1" x14ac:dyDescent="0.2">
      <c r="B13" s="374"/>
      <c r="C13" s="142" t="s">
        <v>158</v>
      </c>
      <c r="D13" s="283">
        <v>0</v>
      </c>
      <c r="E13" s="283">
        <v>3648</v>
      </c>
      <c r="F13" s="283">
        <v>1127.9999999999998</v>
      </c>
      <c r="G13" s="283">
        <v>138</v>
      </c>
      <c r="H13" s="283">
        <v>18200</v>
      </c>
      <c r="I13" s="283">
        <v>619.99999999999989</v>
      </c>
      <c r="J13" s="283">
        <v>2849.9999999999995</v>
      </c>
      <c r="K13" s="283">
        <v>315.99999999999989</v>
      </c>
      <c r="L13" s="283">
        <f>SUM(D13:K13)</f>
        <v>26900</v>
      </c>
    </row>
    <row r="14" spans="1:13" s="63" customFormat="1" ht="21" customHeight="1" x14ac:dyDescent="0.2">
      <c r="B14" s="374"/>
      <c r="C14" s="142" t="s">
        <v>299</v>
      </c>
      <c r="D14" s="283">
        <v>110000</v>
      </c>
      <c r="E14" s="283">
        <f>E10+E11-E12-E13</f>
        <v>87752</v>
      </c>
      <c r="F14" s="283">
        <f t="shared" ref="F14:K14" si="1">F10+F11-F12-F13</f>
        <v>27522.000000000004</v>
      </c>
      <c r="G14" s="283">
        <f t="shared" si="1"/>
        <v>1237.0000000000002</v>
      </c>
      <c r="H14" s="283">
        <f t="shared" si="1"/>
        <v>164950</v>
      </c>
      <c r="I14" s="283">
        <f t="shared" si="1"/>
        <v>3060</v>
      </c>
      <c r="J14" s="283">
        <f t="shared" si="1"/>
        <v>27200</v>
      </c>
      <c r="K14" s="283">
        <f t="shared" si="1"/>
        <v>7784.0000000000009</v>
      </c>
      <c r="L14" s="283">
        <f>L10+L11-L12-L13</f>
        <v>429505</v>
      </c>
    </row>
    <row r="15" spans="1:13" s="63" customFormat="1" ht="21" customHeight="1" x14ac:dyDescent="0.2">
      <c r="B15" s="388" t="s">
        <v>39</v>
      </c>
      <c r="C15" s="142" t="s">
        <v>74</v>
      </c>
      <c r="D15" s="283">
        <v>70000</v>
      </c>
      <c r="E15" s="283">
        <v>0</v>
      </c>
      <c r="F15" s="283">
        <v>3000</v>
      </c>
      <c r="G15" s="283">
        <v>0</v>
      </c>
      <c r="H15" s="283">
        <v>2000</v>
      </c>
      <c r="I15" s="283">
        <v>0</v>
      </c>
      <c r="J15" s="283">
        <v>0</v>
      </c>
      <c r="K15" s="283">
        <v>0</v>
      </c>
      <c r="L15" s="283">
        <f>SUM(D15:K15)</f>
        <v>75000</v>
      </c>
    </row>
    <row r="16" spans="1:13" s="63" customFormat="1" ht="21" customHeight="1" x14ac:dyDescent="0.2">
      <c r="B16" s="389"/>
      <c r="C16" s="142" t="s">
        <v>75</v>
      </c>
      <c r="D16" s="283">
        <v>0</v>
      </c>
      <c r="E16" s="283">
        <v>0</v>
      </c>
      <c r="F16" s="283">
        <v>0</v>
      </c>
      <c r="G16" s="283">
        <v>0</v>
      </c>
      <c r="H16" s="283">
        <v>0</v>
      </c>
      <c r="I16" s="283">
        <v>0</v>
      </c>
      <c r="J16" s="283">
        <v>0</v>
      </c>
      <c r="K16" s="283">
        <v>0</v>
      </c>
      <c r="L16" s="283">
        <f>SUM(D16:K16)</f>
        <v>0</v>
      </c>
    </row>
    <row r="17" spans="2:12" s="63" customFormat="1" ht="21" customHeight="1" x14ac:dyDescent="0.2">
      <c r="B17" s="389"/>
      <c r="C17" s="142" t="s">
        <v>184</v>
      </c>
      <c r="D17" s="283">
        <v>0</v>
      </c>
      <c r="E17" s="283">
        <v>0</v>
      </c>
      <c r="F17" s="283">
        <v>0</v>
      </c>
      <c r="G17" s="283">
        <v>0</v>
      </c>
      <c r="H17" s="283">
        <v>0</v>
      </c>
      <c r="I17" s="283">
        <v>0</v>
      </c>
      <c r="J17" s="283">
        <v>0</v>
      </c>
      <c r="K17" s="283">
        <v>0</v>
      </c>
      <c r="L17" s="283">
        <f>SUM(D17:K17)</f>
        <v>0</v>
      </c>
    </row>
    <row r="18" spans="2:12" s="63" customFormat="1" ht="21" customHeight="1" x14ac:dyDescent="0.2">
      <c r="B18" s="389"/>
      <c r="C18" s="142" t="s">
        <v>158</v>
      </c>
      <c r="D18" s="283">
        <v>0</v>
      </c>
      <c r="E18" s="283">
        <v>0</v>
      </c>
      <c r="F18" s="283">
        <v>100</v>
      </c>
      <c r="G18" s="283">
        <v>0</v>
      </c>
      <c r="H18" s="283">
        <v>150</v>
      </c>
      <c r="I18" s="283">
        <v>0</v>
      </c>
      <c r="J18" s="283">
        <v>0</v>
      </c>
      <c r="K18" s="283">
        <v>0</v>
      </c>
      <c r="L18" s="283">
        <f>SUM(D18:K18)</f>
        <v>250</v>
      </c>
    </row>
    <row r="19" spans="2:12" s="63" customFormat="1" ht="21" customHeight="1" x14ac:dyDescent="0.2">
      <c r="B19" s="390"/>
      <c r="C19" s="142" t="s">
        <v>299</v>
      </c>
      <c r="D19" s="283">
        <v>70000</v>
      </c>
      <c r="E19" s="283">
        <v>0</v>
      </c>
      <c r="F19" s="283">
        <f>F15+F16-F17-F18</f>
        <v>2900</v>
      </c>
      <c r="G19" s="283">
        <f t="shared" ref="G19:K19" si="2">G15+G16-G17-G18</f>
        <v>0</v>
      </c>
      <c r="H19" s="283">
        <f t="shared" si="2"/>
        <v>1850</v>
      </c>
      <c r="I19" s="283">
        <f t="shared" si="2"/>
        <v>0</v>
      </c>
      <c r="J19" s="283">
        <f t="shared" si="2"/>
        <v>0</v>
      </c>
      <c r="K19" s="283">
        <f t="shared" si="2"/>
        <v>0</v>
      </c>
      <c r="L19" s="283">
        <f>L15+L16-L17-L18</f>
        <v>74750</v>
      </c>
    </row>
    <row r="20" spans="2:12" s="63" customFormat="1" ht="21" customHeight="1" x14ac:dyDescent="0.2">
      <c r="B20" s="387" t="s">
        <v>37</v>
      </c>
      <c r="C20" s="142" t="s">
        <v>149</v>
      </c>
      <c r="D20" s="283">
        <v>157000</v>
      </c>
      <c r="E20" s="283">
        <v>10000</v>
      </c>
      <c r="F20" s="283">
        <v>17000</v>
      </c>
      <c r="G20" s="283">
        <v>2100</v>
      </c>
      <c r="H20" s="283">
        <v>40000</v>
      </c>
      <c r="I20" s="283">
        <v>0</v>
      </c>
      <c r="J20" s="283">
        <v>102999.99999999999</v>
      </c>
      <c r="K20" s="283">
        <v>4000</v>
      </c>
      <c r="L20" s="283">
        <f>SUM(D20:K20)</f>
        <v>333100</v>
      </c>
    </row>
    <row r="21" spans="2:12" s="63" customFormat="1" ht="21" customHeight="1" x14ac:dyDescent="0.2">
      <c r="B21" s="387"/>
      <c r="C21" s="142" t="s">
        <v>75</v>
      </c>
      <c r="D21" s="283">
        <v>0</v>
      </c>
      <c r="E21" s="283">
        <v>0</v>
      </c>
      <c r="F21" s="283">
        <v>0</v>
      </c>
      <c r="G21" s="283">
        <v>700</v>
      </c>
      <c r="H21" s="283">
        <v>0</v>
      </c>
      <c r="I21" s="283">
        <v>0</v>
      </c>
      <c r="J21" s="283">
        <v>52999.999999999993</v>
      </c>
      <c r="K21" s="283">
        <v>0</v>
      </c>
      <c r="L21" s="283">
        <f>SUM(D21:K21)</f>
        <v>53699.999999999993</v>
      </c>
    </row>
    <row r="22" spans="2:12" s="63" customFormat="1" ht="21" customHeight="1" x14ac:dyDescent="0.2">
      <c r="B22" s="387"/>
      <c r="C22" s="142" t="s">
        <v>184</v>
      </c>
      <c r="D22" s="283">
        <v>0</v>
      </c>
      <c r="E22" s="283">
        <v>0</v>
      </c>
      <c r="F22" s="283">
        <v>0</v>
      </c>
      <c r="G22" s="283">
        <v>8</v>
      </c>
      <c r="H22" s="283">
        <v>0</v>
      </c>
      <c r="I22" s="283">
        <v>0</v>
      </c>
      <c r="J22" s="283">
        <v>10000</v>
      </c>
      <c r="K22" s="283">
        <v>0</v>
      </c>
      <c r="L22" s="283">
        <f>SUM(D22:K22)</f>
        <v>10008</v>
      </c>
    </row>
    <row r="23" spans="2:12" s="63" customFormat="1" ht="21" customHeight="1" x14ac:dyDescent="0.2">
      <c r="B23" s="387"/>
      <c r="C23" s="142" t="s">
        <v>158</v>
      </c>
      <c r="D23" s="283">
        <v>0</v>
      </c>
      <c r="E23" s="283">
        <v>400</v>
      </c>
      <c r="F23" s="283">
        <v>680</v>
      </c>
      <c r="G23" s="283">
        <v>210</v>
      </c>
      <c r="H23" s="283">
        <v>4000</v>
      </c>
      <c r="I23" s="283">
        <v>0</v>
      </c>
      <c r="J23" s="283">
        <v>10300</v>
      </c>
      <c r="K23" s="283">
        <v>160</v>
      </c>
      <c r="L23" s="283">
        <f>SUM(D23:K23)</f>
        <v>15750</v>
      </c>
    </row>
    <row r="24" spans="2:12" s="63" customFormat="1" ht="21" customHeight="1" x14ac:dyDescent="0.2">
      <c r="B24" s="387"/>
      <c r="C24" s="142" t="s">
        <v>299</v>
      </c>
      <c r="D24" s="283">
        <v>157000</v>
      </c>
      <c r="E24" s="283">
        <f>E20+E21-E22-E23</f>
        <v>9600</v>
      </c>
      <c r="F24" s="283">
        <f t="shared" ref="F24:K24" si="3">F20+F21-F22-F23</f>
        <v>16320</v>
      </c>
      <c r="G24" s="283">
        <f t="shared" si="3"/>
        <v>2582</v>
      </c>
      <c r="H24" s="283">
        <f t="shared" si="3"/>
        <v>36000</v>
      </c>
      <c r="I24" s="283">
        <f t="shared" si="3"/>
        <v>0</v>
      </c>
      <c r="J24" s="283">
        <f t="shared" si="3"/>
        <v>135699.99999999997</v>
      </c>
      <c r="K24" s="283">
        <f t="shared" si="3"/>
        <v>3840</v>
      </c>
      <c r="L24" s="283">
        <f>L20+L21-L22-L23</f>
        <v>361042</v>
      </c>
    </row>
    <row r="25" spans="2:12" s="63" customFormat="1" x14ac:dyDescent="0.2"/>
    <row r="27" spans="2:12" x14ac:dyDescent="0.2">
      <c r="I27" s="134"/>
    </row>
  </sheetData>
  <mergeCells count="14">
    <mergeCell ref="B20:B24"/>
    <mergeCell ref="H3:H4"/>
    <mergeCell ref="B2:C2"/>
    <mergeCell ref="B3:B4"/>
    <mergeCell ref="C3:C4"/>
    <mergeCell ref="E3:E4"/>
    <mergeCell ref="F3:F4"/>
    <mergeCell ref="B15:B19"/>
    <mergeCell ref="A1:L1"/>
    <mergeCell ref="L3:L4"/>
    <mergeCell ref="B5:B9"/>
    <mergeCell ref="B10:B14"/>
    <mergeCell ref="D3:D4"/>
    <mergeCell ref="I3:I4"/>
  </mergeCells>
  <pageMargins left="0.7" right="0.7" top="0.75" bottom="0.75" header="0.3" footer="0.3"/>
  <pageSetup paperSize="9" orientation="landscape" r:id="rId1"/>
  <headerFooter>
    <oddFooter>&amp;C26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Q30"/>
  <sheetViews>
    <sheetView rightToLeft="1" topLeftCell="A13" workbookViewId="0">
      <selection activeCell="D31" sqref="D31"/>
    </sheetView>
  </sheetViews>
  <sheetFormatPr defaultColWidth="9.140625" defaultRowHeight="12.75" x14ac:dyDescent="0.2"/>
  <cols>
    <col min="1" max="1" width="2.42578125" style="10" customWidth="1"/>
    <col min="2" max="2" width="9" style="10" customWidth="1"/>
    <col min="3" max="3" width="26.85546875" style="10" customWidth="1"/>
    <col min="4" max="4" width="12.140625" style="63" customWidth="1"/>
    <col min="5" max="5" width="11.5703125" style="10" customWidth="1"/>
    <col min="6" max="7" width="9" style="10" customWidth="1"/>
    <col min="8" max="8" width="9.85546875" style="10" customWidth="1"/>
    <col min="9" max="9" width="9" style="10" customWidth="1"/>
    <col min="10" max="10" width="12.28515625" style="10" customWidth="1"/>
    <col min="11" max="11" width="10.5703125" style="10" customWidth="1"/>
    <col min="12" max="12" width="11.140625" style="10" customWidth="1"/>
    <col min="13" max="13" width="10" style="10" bestFit="1" customWidth="1"/>
    <col min="14" max="15" width="11" style="10" bestFit="1" customWidth="1"/>
    <col min="16" max="16384" width="9.140625" style="10"/>
  </cols>
  <sheetData>
    <row r="1" spans="2:17" ht="15.75" x14ac:dyDescent="0.2">
      <c r="B1" s="375" t="s">
        <v>291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2:17" ht="15" x14ac:dyDescent="0.25">
      <c r="B2" s="391" t="s">
        <v>266</v>
      </c>
      <c r="C2" s="391"/>
      <c r="D2" s="259"/>
    </row>
    <row r="3" spans="2:17" s="63" customFormat="1" ht="17.25" customHeight="1" x14ac:dyDescent="0.2">
      <c r="B3" s="374" t="s">
        <v>29</v>
      </c>
      <c r="C3" s="377" t="s">
        <v>61</v>
      </c>
      <c r="D3" s="378" t="s">
        <v>313</v>
      </c>
      <c r="E3" s="377" t="s">
        <v>312</v>
      </c>
      <c r="F3" s="381" t="s">
        <v>317</v>
      </c>
      <c r="G3" s="247" t="s">
        <v>148</v>
      </c>
      <c r="H3" s="381" t="s">
        <v>316</v>
      </c>
      <c r="I3" s="247" t="s">
        <v>315</v>
      </c>
      <c r="J3" s="247" t="s">
        <v>67</v>
      </c>
      <c r="K3" s="247" t="s">
        <v>318</v>
      </c>
      <c r="L3" s="382" t="s">
        <v>18</v>
      </c>
    </row>
    <row r="4" spans="2:17" s="63" customFormat="1" ht="17.25" customHeight="1" x14ac:dyDescent="0.2">
      <c r="B4" s="374"/>
      <c r="C4" s="377"/>
      <c r="D4" s="379"/>
      <c r="E4" s="377"/>
      <c r="F4" s="385"/>
      <c r="G4" s="250" t="s">
        <v>81</v>
      </c>
      <c r="H4" s="385"/>
      <c r="I4" s="250" t="s">
        <v>72</v>
      </c>
      <c r="J4" s="250" t="s">
        <v>73</v>
      </c>
      <c r="K4" s="250" t="s">
        <v>319</v>
      </c>
      <c r="L4" s="382"/>
    </row>
    <row r="5" spans="2:17" s="63" customFormat="1" ht="19.5" customHeight="1" x14ac:dyDescent="0.2">
      <c r="B5" s="374" t="s">
        <v>16</v>
      </c>
      <c r="C5" s="142" t="s">
        <v>149</v>
      </c>
      <c r="D5" s="283">
        <v>659000</v>
      </c>
      <c r="E5" s="283">
        <v>453000</v>
      </c>
      <c r="F5" s="283">
        <v>50550</v>
      </c>
      <c r="G5" s="283">
        <v>247000</v>
      </c>
      <c r="H5" s="283">
        <v>109100.00000000001</v>
      </c>
      <c r="I5" s="283">
        <v>182449.99999999997</v>
      </c>
      <c r="J5" s="283">
        <v>26650</v>
      </c>
      <c r="K5" s="283">
        <v>0</v>
      </c>
      <c r="L5" s="283">
        <f>SUM(D5:K5)</f>
        <v>1727750</v>
      </c>
    </row>
    <row r="6" spans="2:17" s="63" customFormat="1" ht="19.5" customHeight="1" x14ac:dyDescent="0.2">
      <c r="B6" s="374"/>
      <c r="C6" s="142" t="s">
        <v>75</v>
      </c>
      <c r="D6" s="283">
        <v>2000</v>
      </c>
      <c r="E6" s="283">
        <v>2250.0000000000005</v>
      </c>
      <c r="F6" s="283">
        <v>3950</v>
      </c>
      <c r="G6" s="283">
        <v>1500</v>
      </c>
      <c r="H6" s="283">
        <v>0</v>
      </c>
      <c r="I6" s="283">
        <v>9249.9999999999982</v>
      </c>
      <c r="J6" s="283">
        <v>1200.0000000000002</v>
      </c>
      <c r="K6" s="283">
        <v>0</v>
      </c>
      <c r="L6" s="283">
        <f>SUM(D6:K6)</f>
        <v>20150</v>
      </c>
    </row>
    <row r="7" spans="2:17" s="63" customFormat="1" ht="19.5" customHeight="1" x14ac:dyDescent="0.2">
      <c r="B7" s="374"/>
      <c r="C7" s="142" t="s">
        <v>184</v>
      </c>
      <c r="D7" s="283">
        <v>0</v>
      </c>
      <c r="E7" s="283">
        <v>0</v>
      </c>
      <c r="F7" s="283">
        <v>0</v>
      </c>
      <c r="G7" s="283">
        <v>0</v>
      </c>
      <c r="H7" s="283">
        <v>0</v>
      </c>
      <c r="I7" s="283">
        <v>1600</v>
      </c>
      <c r="J7" s="283">
        <v>0</v>
      </c>
      <c r="K7" s="283">
        <v>0</v>
      </c>
      <c r="L7" s="283">
        <f>SUM(D7:K7)</f>
        <v>1600</v>
      </c>
    </row>
    <row r="8" spans="2:17" s="63" customFormat="1" ht="19.5" customHeight="1" x14ac:dyDescent="0.2">
      <c r="B8" s="374"/>
      <c r="C8" s="142" t="s">
        <v>158</v>
      </c>
      <c r="D8" s="283">
        <v>0</v>
      </c>
      <c r="E8" s="283">
        <v>18120</v>
      </c>
      <c r="F8" s="283">
        <v>2021.9999999999995</v>
      </c>
      <c r="G8" s="283">
        <v>9880</v>
      </c>
      <c r="H8" s="283">
        <v>10910</v>
      </c>
      <c r="I8" s="283">
        <v>18245.000000000004</v>
      </c>
      <c r="J8" s="283">
        <v>2665</v>
      </c>
      <c r="K8" s="283">
        <v>0</v>
      </c>
      <c r="L8" s="283">
        <f>SUM(D8:K8)</f>
        <v>61842</v>
      </c>
    </row>
    <row r="9" spans="2:17" s="63" customFormat="1" ht="19.5" customHeight="1" x14ac:dyDescent="0.2">
      <c r="B9" s="374"/>
      <c r="C9" s="142" t="s">
        <v>299</v>
      </c>
      <c r="D9" s="283">
        <f>D5+D6-D7-D8</f>
        <v>661000</v>
      </c>
      <c r="E9" s="283">
        <f t="shared" ref="E9:K9" si="0">E5+E6-E7-E8</f>
        <v>437130</v>
      </c>
      <c r="F9" s="283">
        <f t="shared" si="0"/>
        <v>52478</v>
      </c>
      <c r="G9" s="283">
        <f t="shared" si="0"/>
        <v>238620</v>
      </c>
      <c r="H9" s="283">
        <f t="shared" si="0"/>
        <v>98190.000000000015</v>
      </c>
      <c r="I9" s="283">
        <f t="shared" si="0"/>
        <v>171854.99999999997</v>
      </c>
      <c r="J9" s="283">
        <f t="shared" si="0"/>
        <v>25185</v>
      </c>
      <c r="K9" s="283">
        <f t="shared" si="0"/>
        <v>0</v>
      </c>
      <c r="L9" s="283">
        <f>L5+L6-L7-L8</f>
        <v>1684458</v>
      </c>
      <c r="N9" s="188"/>
    </row>
    <row r="10" spans="2:17" s="63" customFormat="1" ht="19.5" customHeight="1" x14ac:dyDescent="0.2">
      <c r="B10" s="374" t="s">
        <v>38</v>
      </c>
      <c r="C10" s="142" t="s">
        <v>74</v>
      </c>
      <c r="D10" s="283">
        <v>1060499.9999999998</v>
      </c>
      <c r="E10" s="283">
        <v>90000.000000000044</v>
      </c>
      <c r="F10" s="283">
        <v>25250</v>
      </c>
      <c r="G10" s="283">
        <v>10000.000000000002</v>
      </c>
      <c r="H10" s="283">
        <v>311500.00000000006</v>
      </c>
      <c r="I10" s="283">
        <v>111000.00000000003</v>
      </c>
      <c r="J10" s="283">
        <v>9149.9999999999982</v>
      </c>
      <c r="K10" s="283">
        <v>19499.999999999996</v>
      </c>
      <c r="L10" s="283">
        <f>SUM(D10:K10)</f>
        <v>1636899.9999999998</v>
      </c>
    </row>
    <row r="11" spans="2:17" s="63" customFormat="1" ht="19.5" customHeight="1" x14ac:dyDescent="0.2">
      <c r="B11" s="374"/>
      <c r="C11" s="142" t="s">
        <v>75</v>
      </c>
      <c r="D11" s="283">
        <v>1000.0000000000003</v>
      </c>
      <c r="E11" s="283">
        <v>8000.0000000000027</v>
      </c>
      <c r="F11" s="283">
        <v>0</v>
      </c>
      <c r="G11" s="283">
        <v>3000.0000000000005</v>
      </c>
      <c r="H11" s="283">
        <v>0</v>
      </c>
      <c r="I11" s="283">
        <v>15250</v>
      </c>
      <c r="J11" s="283">
        <v>451</v>
      </c>
      <c r="K11" s="283">
        <v>0</v>
      </c>
      <c r="L11" s="283">
        <f>SUM(D11:K11)</f>
        <v>27701.000000000004</v>
      </c>
    </row>
    <row r="12" spans="2:17" s="63" customFormat="1" ht="19.5" customHeight="1" x14ac:dyDescent="0.2">
      <c r="B12" s="374"/>
      <c r="C12" s="142" t="s">
        <v>184</v>
      </c>
      <c r="D12" s="283">
        <v>0</v>
      </c>
      <c r="E12" s="283">
        <v>0</v>
      </c>
      <c r="F12" s="283">
        <v>0</v>
      </c>
      <c r="G12" s="283">
        <v>0</v>
      </c>
      <c r="H12" s="283">
        <v>0</v>
      </c>
      <c r="I12" s="283">
        <v>0</v>
      </c>
      <c r="J12" s="283">
        <v>0</v>
      </c>
      <c r="K12" s="283">
        <v>0</v>
      </c>
      <c r="L12" s="283">
        <f>SUM(D12:K12)</f>
        <v>0</v>
      </c>
    </row>
    <row r="13" spans="2:17" s="63" customFormat="1" ht="19.5" customHeight="1" x14ac:dyDescent="0.2">
      <c r="B13" s="374"/>
      <c r="C13" s="142" t="s">
        <v>158</v>
      </c>
      <c r="D13" s="283">
        <v>0</v>
      </c>
      <c r="E13" s="283">
        <v>3600</v>
      </c>
      <c r="F13" s="283">
        <v>1010</v>
      </c>
      <c r="G13" s="283">
        <v>399.99999999999994</v>
      </c>
      <c r="H13" s="283">
        <v>31149.999999999993</v>
      </c>
      <c r="I13" s="283">
        <v>11100.000000000002</v>
      </c>
      <c r="J13" s="283">
        <v>915</v>
      </c>
      <c r="K13" s="283">
        <v>3900.0000000000014</v>
      </c>
      <c r="L13" s="283">
        <f>SUM(D13:K13)</f>
        <v>52074.999999999993</v>
      </c>
      <c r="Q13" s="188"/>
    </row>
    <row r="14" spans="2:17" s="63" customFormat="1" ht="19.5" customHeight="1" x14ac:dyDescent="0.2">
      <c r="B14" s="374"/>
      <c r="C14" s="142" t="s">
        <v>299</v>
      </c>
      <c r="D14" s="283">
        <f>D10+D11-D12-D13</f>
        <v>1061499.9999999998</v>
      </c>
      <c r="E14" s="283">
        <f>E10+E11-E12-E13</f>
        <v>94400.000000000044</v>
      </c>
      <c r="F14" s="283">
        <f t="shared" ref="F14:K14" si="1">F10+F11-F12-F13</f>
        <v>24240</v>
      </c>
      <c r="G14" s="283">
        <f t="shared" si="1"/>
        <v>12600.000000000002</v>
      </c>
      <c r="H14" s="283">
        <f t="shared" si="1"/>
        <v>280350.00000000006</v>
      </c>
      <c r="I14" s="283">
        <f t="shared" si="1"/>
        <v>115150.00000000003</v>
      </c>
      <c r="J14" s="283">
        <f t="shared" si="1"/>
        <v>8685.9999999999982</v>
      </c>
      <c r="K14" s="283">
        <f t="shared" si="1"/>
        <v>15599.999999999995</v>
      </c>
      <c r="L14" s="283">
        <f>L10+L11-L12-L13</f>
        <v>1612525.9999999998</v>
      </c>
      <c r="O14" s="188"/>
    </row>
    <row r="15" spans="2:17" s="63" customFormat="1" ht="19.5" customHeight="1" x14ac:dyDescent="0.2">
      <c r="B15" s="392" t="s">
        <v>17</v>
      </c>
      <c r="C15" s="142" t="s">
        <v>74</v>
      </c>
      <c r="D15" s="283">
        <v>1638999.9999999998</v>
      </c>
      <c r="E15" s="283">
        <v>421500</v>
      </c>
      <c r="F15" s="283">
        <v>125499.99999999997</v>
      </c>
      <c r="G15" s="283">
        <v>30000</v>
      </c>
      <c r="H15" s="283">
        <v>214600</v>
      </c>
      <c r="I15" s="283">
        <v>104799.99999999997</v>
      </c>
      <c r="J15" s="283">
        <v>6000</v>
      </c>
      <c r="K15" s="283">
        <v>0</v>
      </c>
      <c r="L15" s="283">
        <f>SUM(D15:K15)</f>
        <v>2541399.9999999995</v>
      </c>
    </row>
    <row r="16" spans="2:17" s="63" customFormat="1" ht="19.5" customHeight="1" x14ac:dyDescent="0.2">
      <c r="B16" s="392"/>
      <c r="C16" s="142" t="s">
        <v>75</v>
      </c>
      <c r="D16" s="283">
        <v>1000.0000000000002</v>
      </c>
      <c r="E16" s="283">
        <v>14999.999999999998</v>
      </c>
      <c r="F16" s="283">
        <v>0</v>
      </c>
      <c r="G16" s="283">
        <v>0</v>
      </c>
      <c r="H16" s="283">
        <v>0</v>
      </c>
      <c r="I16" s="283">
        <v>6650.0000000000018</v>
      </c>
      <c r="J16" s="283">
        <v>0</v>
      </c>
      <c r="K16" s="283">
        <v>0</v>
      </c>
      <c r="L16" s="283">
        <f>SUM(D16:K16)</f>
        <v>22650</v>
      </c>
    </row>
    <row r="17" spans="2:15" s="63" customFormat="1" ht="19.5" customHeight="1" x14ac:dyDescent="0.2">
      <c r="B17" s="392"/>
      <c r="C17" s="142" t="s">
        <v>184</v>
      </c>
      <c r="D17" s="283">
        <v>0</v>
      </c>
      <c r="E17" s="283">
        <v>0</v>
      </c>
      <c r="F17" s="283">
        <v>0</v>
      </c>
      <c r="G17" s="283">
        <v>0</v>
      </c>
      <c r="H17" s="283">
        <v>0</v>
      </c>
      <c r="I17" s="283">
        <v>0</v>
      </c>
      <c r="J17" s="283">
        <v>0</v>
      </c>
      <c r="K17" s="283">
        <v>0</v>
      </c>
      <c r="L17" s="283">
        <f>SUM(D17:K17)</f>
        <v>0</v>
      </c>
      <c r="O17" s="188"/>
    </row>
    <row r="18" spans="2:15" s="63" customFormat="1" ht="19.5" customHeight="1" x14ac:dyDescent="0.2">
      <c r="B18" s="392"/>
      <c r="C18" s="142" t="s">
        <v>158</v>
      </c>
      <c r="D18" s="283">
        <v>0</v>
      </c>
      <c r="E18" s="283">
        <v>16860</v>
      </c>
      <c r="F18" s="283">
        <v>5020</v>
      </c>
      <c r="G18" s="283">
        <v>1200</v>
      </c>
      <c r="H18" s="283">
        <v>21460</v>
      </c>
      <c r="I18" s="283">
        <v>10480.000000000002</v>
      </c>
      <c r="J18" s="283">
        <v>600</v>
      </c>
      <c r="K18" s="283">
        <v>0</v>
      </c>
      <c r="L18" s="283">
        <f>SUM(D18:K18)</f>
        <v>55620</v>
      </c>
    </row>
    <row r="19" spans="2:15" s="63" customFormat="1" ht="19.5" customHeight="1" x14ac:dyDescent="0.2">
      <c r="B19" s="392"/>
      <c r="C19" s="142" t="s">
        <v>299</v>
      </c>
      <c r="D19" s="283">
        <f>D15+D16-D17-D18</f>
        <v>1639999.9999999998</v>
      </c>
      <c r="E19" s="283">
        <f>E15+E16-E17-E18</f>
        <v>419640</v>
      </c>
      <c r="F19" s="283">
        <f t="shared" ref="F19:K19" si="2">F15+F16-F17-F18</f>
        <v>120479.99999999997</v>
      </c>
      <c r="G19" s="283">
        <f t="shared" si="2"/>
        <v>28800</v>
      </c>
      <c r="H19" s="283">
        <f t="shared" si="2"/>
        <v>193140</v>
      </c>
      <c r="I19" s="283">
        <f t="shared" si="2"/>
        <v>100969.99999999997</v>
      </c>
      <c r="J19" s="283">
        <f t="shared" si="2"/>
        <v>5400</v>
      </c>
      <c r="K19" s="283">
        <f t="shared" si="2"/>
        <v>0</v>
      </c>
      <c r="L19" s="283">
        <f>L15+L16-L17-L18</f>
        <v>2508429.9999999995</v>
      </c>
    </row>
    <row r="20" spans="2:15" s="63" customFormat="1" ht="19.5" customHeight="1" x14ac:dyDescent="0.2">
      <c r="B20" s="393" t="s">
        <v>18</v>
      </c>
      <c r="C20" s="142" t="s">
        <v>74</v>
      </c>
      <c r="D20" s="283">
        <f>'12u'!D5+'12u'!D10+'12u'!D15+'12u'!D20+'12ع'!D5+'12ع'!D10+'12ع'!D15+'12ع'!D20+'12ه'!D5+'12ه'!D10+'12ه'!D15+'12ه'!D20+'12ض'!D5+'12ض'!D10+'12ض'!D15</f>
        <v>80935477</v>
      </c>
      <c r="E20" s="283">
        <f>'12u'!E5+'12u'!E10+'12u'!E15+'12u'!E20+'12ع'!E5+'12ع'!E10+'12ع'!E15+'12ع'!E20+'12ه'!E5+'12ه'!E10+'12ه'!E15+'12ه'!E20+'12ض'!E5+'12ض'!E10+'12ض'!E15</f>
        <v>20659561</v>
      </c>
      <c r="F20" s="283">
        <f>'12u'!F5+'12u'!F10+'12u'!F15+'12u'!F20+'12ع'!F5+'12ع'!F10+'12ع'!F15+'12ع'!F20+'12ه'!F5+'12ه'!F10+'12ه'!F15+'12ه'!F20+'12ض'!F5+'12ض'!F10+'12ض'!F15</f>
        <v>3628337</v>
      </c>
      <c r="G20" s="283">
        <f>'12u'!G5+'12u'!G10+'12u'!G15+'12u'!G20+'12ع'!G5+'12ع'!G10+'12ع'!G15+'12ع'!G20+'12ه'!G5+'12ه'!G10+'12ه'!G15+'12ه'!G20+'12ض'!G5+'12ض'!G10+'12ض'!G15</f>
        <v>1533394</v>
      </c>
      <c r="H20" s="283">
        <f>'12u'!H5+'12u'!H10+'12u'!H15+'12u'!H20+'12ع'!H5+'12ع'!H10+'12ع'!H15+'12ع'!H20+'12ه'!H5+'12ه'!H10+'12ه'!H15+'12ه'!H20+'12ض'!H5+'12ض'!H10+'12ض'!H15</f>
        <v>22071585</v>
      </c>
      <c r="I20" s="283">
        <f>'12u'!I5+'12u'!I10+'12u'!I15+'12u'!I20+'12ع'!I5+'12ع'!I10+'12ع'!I15+'12ع'!I20+'12ه'!I5+'12ه'!I10+'12ه'!I15+'12ه'!I20+'12ض'!I5+'12ض'!I10+'12ض'!I15</f>
        <v>7838557</v>
      </c>
      <c r="J20" s="283">
        <f>'12u'!J5+'12u'!J10+'12u'!J15+'12u'!J20+'12ع'!J5+'12ع'!J10+'12ع'!J15+'12ع'!J20+'12ه'!J5+'12ه'!J10+'12ه'!J15+'12ه'!J20+'12ض'!J5+'12ض'!J10+'12ض'!J15</f>
        <v>1234583</v>
      </c>
      <c r="K20" s="283">
        <f>'12u'!K5+'12u'!K10+'12u'!K15+'12u'!K20+'12ع'!K5+'12ع'!K10+'12ع'!K15+'12ع'!K20+'12ه'!K5+'12ه'!K10+'12ه'!K15+'12ه'!K20+'12ض'!K5+'12ض'!K10+'12ض'!K15</f>
        <v>360721</v>
      </c>
      <c r="L20" s="283">
        <f>SUM(D20:K20)</f>
        <v>138262215</v>
      </c>
    </row>
    <row r="21" spans="2:15" s="63" customFormat="1" ht="19.5" customHeight="1" x14ac:dyDescent="0.2">
      <c r="B21" s="393"/>
      <c r="C21" s="142" t="s">
        <v>75</v>
      </c>
      <c r="D21" s="283">
        <f>'12u'!D6+'12u'!D11+'12u'!D16+'12u'!D21+'12ع'!D6+'12ع'!D11+'12ع'!D16+'12ع'!D21+'12ه'!D6+'12ه'!D11+'12ه'!D16+'12ه'!D21+'12ض'!D6+'12ض'!D11+'12ض'!D16</f>
        <v>1274783</v>
      </c>
      <c r="E21" s="283">
        <f>'12u'!E6+'12u'!E11+'12u'!E16+'12u'!E21+'12ع'!E6+'12ع'!E11+'12ع'!E16+'12ع'!E21+'12ه'!E6+'12ه'!E11+'12ه'!E16+'12ه'!E21+'12ض'!E6+'12ض'!E11+'12ض'!E16</f>
        <v>123779.74468205</v>
      </c>
      <c r="F21" s="283">
        <f>'12u'!F6+'12u'!F11+'12u'!F16+'12u'!F21+'12ع'!F6+'12ع'!F11+'12ع'!F16+'12ع'!F21+'12ه'!F6+'12ه'!F11+'12ه'!F16+'12ه'!F21+'12ض'!F6+'12ض'!F11+'12ض'!F16</f>
        <v>116064</v>
      </c>
      <c r="G21" s="283">
        <f>'12u'!G6+'12u'!G11+'12u'!G16+'12u'!G21+'12ع'!G6+'12ع'!G11+'12ع'!G16+'12ع'!G21+'12ه'!G6+'12ه'!G11+'12ه'!G16+'12ه'!G21+'12ض'!G6+'12ض'!G11+'12ض'!G16</f>
        <v>55625</v>
      </c>
      <c r="H21" s="283">
        <f>'12u'!H6+'12u'!H11+'12u'!H16+'12u'!H21+'12ع'!H6+'12ع'!H11+'12ع'!H16+'12ع'!H21+'12ه'!H6+'12ه'!H11+'12ه'!H16+'12ه'!H21+'12ض'!H6+'12ض'!H11+'12ض'!H16</f>
        <v>117072</v>
      </c>
      <c r="I21" s="283">
        <f>'12u'!I6+'12u'!I11+'12u'!I16+'12u'!I21+'12ع'!I6+'12ع'!I11+'12ع'!I16+'12ع'!I21+'12ه'!I6+'12ه'!I11+'12ه'!I16+'12ه'!I21+'12ض'!I6+'12ض'!I11+'12ض'!I16</f>
        <v>288505</v>
      </c>
      <c r="J21" s="283">
        <f>'12u'!J6+'12u'!J11+'12u'!J16+'12u'!J21+'12ع'!J6+'12ع'!J11+'12ع'!J16+'12ع'!J21+'12ه'!J6+'12ه'!J11+'12ه'!J16+'12ه'!J21+'12ض'!J6+'12ض'!J11+'12ض'!J16</f>
        <v>150263</v>
      </c>
      <c r="K21" s="283">
        <f>'12u'!K6+'12u'!K11+'12u'!K16+'12u'!K21+'12ع'!K6+'12ع'!K11+'12ع'!K16+'12ع'!K21+'12ه'!K6+'12ه'!K11+'12ه'!K16+'12ه'!K21+'12ض'!K6+'12ض'!K11+'12ض'!K16</f>
        <v>24321</v>
      </c>
      <c r="L21" s="283">
        <f>SUM(D21:K21)</f>
        <v>2150412.7446820503</v>
      </c>
      <c r="O21" s="188"/>
    </row>
    <row r="22" spans="2:15" s="63" customFormat="1" ht="19.5" customHeight="1" x14ac:dyDescent="0.2">
      <c r="B22" s="393"/>
      <c r="C22" s="142" t="s">
        <v>184</v>
      </c>
      <c r="D22" s="283">
        <f>'12u'!D7+'12u'!D12+'12u'!D17+'12u'!D22+'12ع'!D7+'12ع'!D12+'12ع'!D17+'12ع'!D22+'12ه'!D7+'12ه'!D12+'12ه'!D17+'12ه'!D22+'12ض'!D7+'12ض'!D12+'12ض'!D17</f>
        <v>1238152</v>
      </c>
      <c r="E22" s="283">
        <f>'12u'!E7+'12u'!E12+'12u'!E17+'12u'!E22+'12ع'!E7+'12ع'!E12+'12ع'!E17+'12ع'!E22+'12ه'!E7+'12ه'!E12+'12ه'!E17+'12ه'!E22+'12ض'!E7+'12ض'!E12+'12ض'!E17</f>
        <v>8452</v>
      </c>
      <c r="F22" s="283">
        <f>'12u'!F7+'12u'!F12+'12u'!F17+'12u'!F22+'12ع'!F7+'12ع'!F12+'12ع'!F17+'12ع'!F22+'12ه'!F7+'12ه'!F12+'12ه'!F17+'12ه'!F22+'12ض'!F7+'12ض'!F12+'12ض'!F17</f>
        <v>14221</v>
      </c>
      <c r="G22" s="283">
        <f>'12u'!G7+'12u'!G12+'12u'!G17+'12u'!G22+'12ع'!G7+'12ع'!G12+'12ع'!G17+'12ع'!G22+'12ه'!G7+'12ه'!G12+'12ه'!G17+'12ه'!G22+'12ض'!G7+'12ض'!G12+'12ض'!G17</f>
        <v>1648</v>
      </c>
      <c r="H22" s="283">
        <f>'12u'!H7+'12u'!H12+'12u'!H17+'12u'!H22+'12ع'!H7+'12ع'!H12+'12ع'!H17+'12ع'!H22+'12ه'!H7+'12ه'!H12+'12ه'!H17+'12ه'!H22+'12ض'!H7+'12ض'!H12+'12ض'!H17</f>
        <v>16214</v>
      </c>
      <c r="I22" s="283">
        <f>'12u'!I7+'12u'!I12+'12u'!I17+'12u'!I22+'12ع'!I7+'12ع'!I12+'12ع'!I17+'12ع'!I22+'12ه'!I7+'12ه'!I12+'12ه'!I17+'12ه'!I22+'12ض'!I7+'12ض'!I12+'12ض'!I17</f>
        <v>7612</v>
      </c>
      <c r="J22" s="283">
        <f>'12u'!J7+'12u'!J12+'12u'!J17+'12u'!J22+'12ع'!J7+'12ع'!J12+'12ع'!J17+'12ع'!J22+'12ه'!J7+'12ه'!J12+'12ه'!J17+'12ه'!J22+'12ض'!J7+'12ض'!J12+'12ض'!J17</f>
        <v>40125</v>
      </c>
      <c r="K22" s="283">
        <f>'12u'!K7+'12u'!K12+'12u'!K17+'12u'!K22+'12ع'!K7+'12ع'!K12+'12ع'!K17+'12ع'!K22+'12ه'!K7+'12ه'!K12+'12ه'!K17+'12ه'!K22+'12ض'!K7+'12ض'!K12+'12ض'!K17</f>
        <v>1028</v>
      </c>
      <c r="L22" s="283">
        <f>SUM(D22:K22)</f>
        <v>1327452</v>
      </c>
    </row>
    <row r="23" spans="2:15" s="63" customFormat="1" ht="19.5" customHeight="1" x14ac:dyDescent="0.2">
      <c r="B23" s="393"/>
      <c r="C23" s="142" t="s">
        <v>158</v>
      </c>
      <c r="D23" s="283">
        <f>'12u'!D8+'12u'!D13+'12u'!D18+'12u'!D23+'12ع'!D8+'12ع'!D13+'12ع'!D18+'12ع'!D23+'12ه'!D8+'12ه'!D13+'12ه'!D18+'12ه'!D23+'12ض'!D8+'12ض'!D13+'12ض'!D18</f>
        <v>0</v>
      </c>
      <c r="E23" s="283">
        <f>'12u'!E8+'12u'!E13+'12u'!E18+'12u'!E23+'12ع'!E8+'12ع'!E13+'12ع'!E18+'12ع'!E23+'12ه'!E8+'12ه'!E13+'12ه'!E18+'12ه'!E23+'12ض'!E8+'12ض'!E13+'12ض'!E18</f>
        <v>826389</v>
      </c>
      <c r="F23" s="283">
        <f>'12u'!F8+'12u'!F13+'12u'!F18+'12u'!F23+'12ع'!F8+'12ع'!F13+'12ع'!F18+'12ع'!F23+'12ه'!F8+'12ه'!F13+'12ه'!F18+'12ه'!F23+'12ض'!F8+'12ض'!F13+'12ض'!F18</f>
        <v>145114</v>
      </c>
      <c r="G23" s="283">
        <f>'12u'!G8+'12u'!G13+'12u'!G18+'12u'!G23+'12ع'!G8+'12ع'!G13+'12ع'!G18+'12ع'!G23+'12ه'!G8+'12ه'!G13+'12ه'!G18+'12ه'!G23+'12ض'!G8+'12ض'!G13+'12ض'!G18</f>
        <v>61897</v>
      </c>
      <c r="H23" s="283">
        <f>'12u'!H8+'12u'!H13+'12u'!H18+'12u'!H23+'12ع'!H8+'12ع'!H13+'12ع'!H18+'12ع'!H23+'12ه'!H8+'12ه'!H13+'12ه'!H18+'12ه'!H23+'12ض'!H8+'12ض'!H13+'12ض'!H18</f>
        <v>2207109</v>
      </c>
      <c r="I23" s="283">
        <f>'12u'!I8+'12u'!I13+'12u'!I18+'12u'!I23+'12ع'!I8+'12ع'!I13+'12ع'!I18+'12ع'!I23+'12ه'!I8+'12ه'!I13+'12ه'!I18+'12ه'!I23+'12ض'!I8+'12ض'!I13+'12ض'!I18</f>
        <v>784269</v>
      </c>
      <c r="J23" s="283">
        <f>'12u'!J8+'12u'!J13+'12u'!J18+'12u'!J23+'12ع'!J8+'12ع'!J13+'12ع'!J18+'12ع'!J23+'12ه'!J8+'12ه'!J13+'12ه'!J18+'12ه'!J23+'12ض'!J8+'12ض'!J13+'12ض'!J18</f>
        <v>123468</v>
      </c>
      <c r="K23" s="283">
        <f>'12u'!K8+'12u'!K13+'12u'!K18+'12u'!K23+'12ع'!K8+'12ع'!K13+'12ع'!K18+'12ع'!K23+'12ه'!K8+'12ه'!K13+'12ه'!K18+'12ه'!K23+'12ض'!K8+'12ض'!K13+'12ض'!K18</f>
        <v>69088</v>
      </c>
      <c r="L23" s="283">
        <f>SUM(D23:K23)</f>
        <v>4217334</v>
      </c>
    </row>
    <row r="24" spans="2:15" s="63" customFormat="1" ht="19.5" customHeight="1" x14ac:dyDescent="0.2">
      <c r="B24" s="393"/>
      <c r="C24" s="142" t="s">
        <v>299</v>
      </c>
      <c r="D24" s="283">
        <f>'12u'!D9+'12u'!D14+'12u'!D19+'12u'!D24+'12ع'!D9+'12ع'!D14+'12ع'!D19+'12ع'!D24+'12ه'!D9+'12ه'!D14+'12ه'!D19+'12ه'!D24+'12ض'!D9+'12ض'!D14+'12ض'!D19</f>
        <v>80972108</v>
      </c>
      <c r="E24" s="283">
        <f>'12u'!E9+'12u'!E14+'12u'!E19+'12u'!E24+'12ع'!E9+'12ع'!E14+'12ع'!E19+'12ع'!E24+'12ه'!E9+'12ه'!E14+'12ه'!E19+'12ه'!E24+'12ض'!E9+'12ض'!E14+'12ض'!E19</f>
        <v>19948499.744682051</v>
      </c>
      <c r="F24" s="283">
        <f>'12u'!F9+'12u'!F14+'12u'!F19+'12u'!F24+'12ع'!F9+'12ع'!F14+'12ع'!F19+'12ع'!F24+'12ه'!F9+'12ه'!F14+'12ه'!F19+'12ه'!F24+'12ض'!F9+'12ض'!F14+'12ض'!F19</f>
        <v>3585066</v>
      </c>
      <c r="G24" s="283">
        <f>'12u'!G9+'12u'!G14+'12u'!G19+'12u'!G24+'12ع'!G9+'12ع'!G14+'12ع'!G19+'12ع'!G24+'12ه'!G9+'12ه'!G14+'12ه'!G19+'12ه'!G24+'12ض'!G9+'12ض'!G14+'12ض'!G19</f>
        <v>1525474</v>
      </c>
      <c r="H24" s="283">
        <f>'12u'!H9+'12u'!H14+'12u'!H19+'12u'!H24+'12ع'!H9+'12ع'!H14+'12ع'!H19+'12ع'!H24+'12ه'!H9+'12ه'!H14+'12ه'!H19+'12ه'!H24+'12ض'!H9+'12ض'!H14+'12ض'!H19</f>
        <v>19965334</v>
      </c>
      <c r="I24" s="283">
        <f>'12u'!I9+'12u'!I14+'12u'!I19+'12u'!I24+'12ع'!I9+'12ع'!I14+'12ع'!I19+'12ع'!I24+'12ه'!I9+'12ه'!I14+'12ه'!I19+'12ه'!I24+'12ض'!I9+'12ض'!I14+'12ض'!I19</f>
        <v>7335181</v>
      </c>
      <c r="J24" s="283">
        <f>J20+J21-J22-J23</f>
        <v>1221253</v>
      </c>
      <c r="K24" s="283">
        <f>'12u'!K9+'12u'!K14+'12u'!K19+'12u'!K24+'12ع'!K9+'12ع'!K14+'12ع'!K19+'12ع'!K24+'12ه'!K9+'12ه'!K14+'12ه'!K19+'12ه'!K24+'12ض'!K9+'12ض'!K14+'12ض'!K19</f>
        <v>314926</v>
      </c>
      <c r="L24" s="283">
        <f>L20+L21-L22-L23</f>
        <v>134867841.74468204</v>
      </c>
      <c r="N24" s="188"/>
    </row>
    <row r="25" spans="2:15" s="63" customFormat="1" ht="15.75" x14ac:dyDescent="0.2">
      <c r="B25" s="143"/>
      <c r="L25" s="188"/>
    </row>
    <row r="26" spans="2:15" s="63" customFormat="1" x14ac:dyDescent="0.2"/>
    <row r="27" spans="2:15" x14ac:dyDescent="0.2">
      <c r="J27" s="134"/>
      <c r="K27" s="134"/>
    </row>
    <row r="28" spans="2:15" x14ac:dyDescent="0.2">
      <c r="K28" s="134"/>
    </row>
    <row r="30" spans="2:15" x14ac:dyDescent="0.2">
      <c r="J30" s="134"/>
    </row>
  </sheetData>
  <mergeCells count="13">
    <mergeCell ref="B5:B9"/>
    <mergeCell ref="B10:B14"/>
    <mergeCell ref="B15:B19"/>
    <mergeCell ref="B20:B24"/>
    <mergeCell ref="F3:F4"/>
    <mergeCell ref="B1:L1"/>
    <mergeCell ref="B2:C2"/>
    <mergeCell ref="B3:B4"/>
    <mergeCell ref="C3:C4"/>
    <mergeCell ref="E3:E4"/>
    <mergeCell ref="L3:L4"/>
    <mergeCell ref="H3:H4"/>
    <mergeCell ref="D3:D4"/>
  </mergeCells>
  <printOptions horizontalCentered="1" verticalCentered="1"/>
  <pageMargins left="0.7" right="0.7" top="0.75" bottom="0.75" header="0.3" footer="0.3"/>
  <pageSetup paperSize="9" orientation="landscape" r:id="rId1"/>
  <headerFooter>
    <oddFooter>&amp;C27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U70"/>
  <sheetViews>
    <sheetView rightToLeft="1" workbookViewId="0">
      <selection activeCell="S10" sqref="S10"/>
    </sheetView>
  </sheetViews>
  <sheetFormatPr defaultColWidth="9.140625" defaultRowHeight="12.75" x14ac:dyDescent="0.2"/>
  <cols>
    <col min="1" max="1" width="11.140625" style="63" customWidth="1"/>
    <col min="2" max="2" width="8" style="63" customWidth="1"/>
    <col min="3" max="3" width="6" style="63" customWidth="1"/>
    <col min="4" max="4" width="5.42578125" style="63" customWidth="1"/>
    <col min="5" max="5" width="7.7109375" style="63" customWidth="1"/>
    <col min="6" max="6" width="9.7109375" style="63" customWidth="1"/>
    <col min="7" max="7" width="7.42578125" style="63" customWidth="1"/>
    <col min="8" max="8" width="8.7109375" style="63" customWidth="1"/>
    <col min="9" max="9" width="7.85546875" style="63" customWidth="1"/>
    <col min="10" max="10" width="5.7109375" style="63" customWidth="1"/>
    <col min="11" max="11" width="5.5703125" style="63" customWidth="1"/>
    <col min="12" max="12" width="7.140625" style="63" customWidth="1"/>
    <col min="13" max="13" width="10.42578125" style="63" customWidth="1"/>
    <col min="14" max="14" width="6.5703125" style="63" customWidth="1"/>
    <col min="15" max="15" width="7.85546875" style="63" customWidth="1"/>
    <col min="16" max="16" width="8" style="63" customWidth="1"/>
    <col min="17" max="17" width="4.85546875" style="63" customWidth="1"/>
    <col min="18" max="16384" width="9.140625" style="63"/>
  </cols>
  <sheetData>
    <row r="1" spans="1:21" ht="17.25" customHeight="1" x14ac:dyDescent="0.2">
      <c r="A1" s="394" t="s">
        <v>300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</row>
    <row r="2" spans="1:21" ht="16.5" customHeight="1" x14ac:dyDescent="0.25">
      <c r="A2" s="161" t="s">
        <v>153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21" ht="19.5" customHeight="1" x14ac:dyDescent="0.2">
      <c r="A3" s="374" t="s">
        <v>29</v>
      </c>
      <c r="B3" s="381" t="s">
        <v>43</v>
      </c>
      <c r="C3" s="378" t="s">
        <v>248</v>
      </c>
      <c r="D3" s="378"/>
      <c r="E3" s="378"/>
      <c r="F3" s="378"/>
      <c r="G3" s="378"/>
      <c r="H3" s="378"/>
      <c r="I3" s="378"/>
      <c r="J3" s="377" t="s">
        <v>249</v>
      </c>
      <c r="K3" s="377"/>
      <c r="L3" s="377"/>
      <c r="M3" s="377"/>
      <c r="N3" s="377"/>
      <c r="O3" s="377"/>
      <c r="P3" s="382"/>
    </row>
    <row r="4" spans="1:21" ht="18" customHeight="1" x14ac:dyDescent="0.2">
      <c r="A4" s="374"/>
      <c r="B4" s="395"/>
      <c r="C4" s="378" t="s">
        <v>76</v>
      </c>
      <c r="D4" s="378" t="s">
        <v>77</v>
      </c>
      <c r="E4" s="378" t="s">
        <v>18</v>
      </c>
      <c r="F4" s="398" t="s">
        <v>231</v>
      </c>
      <c r="G4" s="399"/>
      <c r="H4" s="398" t="s">
        <v>259</v>
      </c>
      <c r="I4" s="404"/>
      <c r="J4" s="378" t="s">
        <v>76</v>
      </c>
      <c r="K4" s="378" t="s">
        <v>77</v>
      </c>
      <c r="L4" s="378" t="s">
        <v>18</v>
      </c>
      <c r="M4" s="398" t="s">
        <v>232</v>
      </c>
      <c r="N4" s="399"/>
      <c r="O4" s="398" t="s">
        <v>259</v>
      </c>
      <c r="P4" s="404"/>
    </row>
    <row r="5" spans="1:21" ht="18.600000000000001" customHeight="1" x14ac:dyDescent="0.2">
      <c r="A5" s="374"/>
      <c r="B5" s="395"/>
      <c r="C5" s="396"/>
      <c r="D5" s="397"/>
      <c r="E5" s="397"/>
      <c r="F5" s="400"/>
      <c r="G5" s="401"/>
      <c r="H5" s="400"/>
      <c r="I5" s="405"/>
      <c r="J5" s="397"/>
      <c r="K5" s="397"/>
      <c r="L5" s="397"/>
      <c r="M5" s="400"/>
      <c r="N5" s="401"/>
      <c r="O5" s="400"/>
      <c r="P5" s="405"/>
    </row>
    <row r="6" spans="1:21" ht="18.600000000000001" customHeight="1" x14ac:dyDescent="0.2">
      <c r="A6" s="374"/>
      <c r="B6" s="395"/>
      <c r="C6" s="396"/>
      <c r="D6" s="397"/>
      <c r="E6" s="397"/>
      <c r="F6" s="400"/>
      <c r="G6" s="401"/>
      <c r="H6" s="400"/>
      <c r="I6" s="405"/>
      <c r="J6" s="397"/>
      <c r="K6" s="397"/>
      <c r="L6" s="397"/>
      <c r="M6" s="400"/>
      <c r="N6" s="401"/>
      <c r="O6" s="400"/>
      <c r="P6" s="405"/>
    </row>
    <row r="7" spans="1:21" ht="17.25" customHeight="1" x14ac:dyDescent="0.2">
      <c r="A7" s="374"/>
      <c r="B7" s="395"/>
      <c r="C7" s="396"/>
      <c r="D7" s="397"/>
      <c r="E7" s="397"/>
      <c r="F7" s="402"/>
      <c r="G7" s="403"/>
      <c r="H7" s="402"/>
      <c r="I7" s="406"/>
      <c r="J7" s="397"/>
      <c r="K7" s="397"/>
      <c r="L7" s="397"/>
      <c r="M7" s="402"/>
      <c r="N7" s="403"/>
      <c r="O7" s="402"/>
      <c r="P7" s="406"/>
    </row>
    <row r="8" spans="1:21" ht="17.25" customHeight="1" x14ac:dyDescent="0.25">
      <c r="A8" s="374"/>
      <c r="B8" s="385"/>
      <c r="C8" s="396"/>
      <c r="D8" s="397"/>
      <c r="E8" s="397"/>
      <c r="F8" s="94" t="s">
        <v>78</v>
      </c>
      <c r="G8" s="94" t="s">
        <v>77</v>
      </c>
      <c r="H8" s="94" t="s">
        <v>78</v>
      </c>
      <c r="I8" s="94" t="s">
        <v>77</v>
      </c>
      <c r="J8" s="397"/>
      <c r="K8" s="397"/>
      <c r="L8" s="397"/>
      <c r="M8" s="94" t="s">
        <v>78</v>
      </c>
      <c r="N8" s="94" t="s">
        <v>77</v>
      </c>
      <c r="O8" s="94" t="s">
        <v>78</v>
      </c>
      <c r="P8" s="95" t="s">
        <v>77</v>
      </c>
    </row>
    <row r="9" spans="1:21" ht="18.75" customHeight="1" x14ac:dyDescent="0.2">
      <c r="A9" s="165" t="s">
        <v>4</v>
      </c>
      <c r="B9" s="283">
        <v>87</v>
      </c>
      <c r="C9" s="283">
        <v>29</v>
      </c>
      <c r="D9" s="283">
        <v>0</v>
      </c>
      <c r="E9" s="283">
        <f>C9+D9</f>
        <v>29</v>
      </c>
      <c r="F9" s="283">
        <v>42759</v>
      </c>
      <c r="G9" s="283">
        <v>0</v>
      </c>
      <c r="H9" s="283">
        <f>F9/C9</f>
        <v>1474.4482758620691</v>
      </c>
      <c r="I9" s="283">
        <v>0</v>
      </c>
      <c r="J9" s="283">
        <v>25</v>
      </c>
      <c r="K9" s="283">
        <v>2</v>
      </c>
      <c r="L9" s="283">
        <f>J9+K9</f>
        <v>27</v>
      </c>
      <c r="M9" s="283">
        <v>76707</v>
      </c>
      <c r="N9" s="283">
        <v>6220</v>
      </c>
      <c r="O9" s="283">
        <f>M9/J9</f>
        <v>3068.28</v>
      </c>
      <c r="P9" s="283">
        <f>N9/K9</f>
        <v>3110</v>
      </c>
      <c r="R9" s="233"/>
      <c r="U9" s="233"/>
    </row>
    <row r="10" spans="1:21" ht="18.75" customHeight="1" x14ac:dyDescent="0.2">
      <c r="A10" s="166" t="s">
        <v>5</v>
      </c>
      <c r="B10" s="283">
        <v>52</v>
      </c>
      <c r="C10" s="283">
        <v>133</v>
      </c>
      <c r="D10" s="283">
        <v>0</v>
      </c>
      <c r="E10" s="283">
        <f t="shared" ref="E10:E24" si="0">C10+D10</f>
        <v>133</v>
      </c>
      <c r="F10" s="283">
        <v>110089</v>
      </c>
      <c r="G10" s="283">
        <v>0</v>
      </c>
      <c r="H10" s="283">
        <f t="shared" ref="H10:H23" si="1">F10/C10</f>
        <v>827.73684210526312</v>
      </c>
      <c r="I10" s="283">
        <v>0</v>
      </c>
      <c r="J10" s="283">
        <v>0</v>
      </c>
      <c r="K10" s="283">
        <v>0</v>
      </c>
      <c r="L10" s="283">
        <f t="shared" ref="L10:L24" si="2">J10+K10</f>
        <v>0</v>
      </c>
      <c r="M10" s="283">
        <v>0</v>
      </c>
      <c r="N10" s="283">
        <v>0</v>
      </c>
      <c r="O10" s="283">
        <v>0</v>
      </c>
      <c r="P10" s="283">
        <v>0</v>
      </c>
      <c r="R10" s="233"/>
      <c r="U10" s="233"/>
    </row>
    <row r="11" spans="1:21" ht="18.75" customHeight="1" x14ac:dyDescent="0.2">
      <c r="A11" s="166" t="s">
        <v>36</v>
      </c>
      <c r="B11" s="283">
        <v>77</v>
      </c>
      <c r="C11" s="283">
        <v>152</v>
      </c>
      <c r="D11" s="283">
        <v>0</v>
      </c>
      <c r="E11" s="283">
        <f t="shared" si="0"/>
        <v>152</v>
      </c>
      <c r="F11" s="283">
        <v>75878</v>
      </c>
      <c r="G11" s="283">
        <v>0</v>
      </c>
      <c r="H11" s="283">
        <f t="shared" si="1"/>
        <v>499.19736842105266</v>
      </c>
      <c r="I11" s="283">
        <v>0</v>
      </c>
      <c r="J11" s="283">
        <v>54</v>
      </c>
      <c r="K11" s="283">
        <v>0</v>
      </c>
      <c r="L11" s="283">
        <f t="shared" si="2"/>
        <v>54</v>
      </c>
      <c r="M11" s="283">
        <v>307468</v>
      </c>
      <c r="N11" s="283">
        <v>0</v>
      </c>
      <c r="O11" s="283">
        <f t="shared" ref="O11:O23" si="3">M11/J11</f>
        <v>5693.8518518518522</v>
      </c>
      <c r="P11" s="283">
        <v>0</v>
      </c>
      <c r="R11" s="233"/>
      <c r="U11" s="233"/>
    </row>
    <row r="12" spans="1:21" ht="18.75" customHeight="1" x14ac:dyDescent="0.2">
      <c r="A12" s="166" t="s">
        <v>7</v>
      </c>
      <c r="B12" s="283">
        <v>108</v>
      </c>
      <c r="C12" s="283">
        <v>77</v>
      </c>
      <c r="D12" s="283">
        <v>0</v>
      </c>
      <c r="E12" s="283">
        <f t="shared" si="0"/>
        <v>77</v>
      </c>
      <c r="F12" s="283">
        <v>70822</v>
      </c>
      <c r="G12" s="283">
        <v>0</v>
      </c>
      <c r="H12" s="283">
        <f t="shared" si="1"/>
        <v>919.76623376623377</v>
      </c>
      <c r="I12" s="283">
        <v>0</v>
      </c>
      <c r="J12" s="283">
        <v>167</v>
      </c>
      <c r="K12" s="283">
        <v>1</v>
      </c>
      <c r="L12" s="283">
        <f t="shared" si="2"/>
        <v>168</v>
      </c>
      <c r="M12" s="283">
        <v>607713</v>
      </c>
      <c r="N12" s="283">
        <v>3000</v>
      </c>
      <c r="O12" s="283">
        <f t="shared" si="3"/>
        <v>3639</v>
      </c>
      <c r="P12" s="283">
        <f t="shared" ref="P12:P24" si="4">N12/K12</f>
        <v>3000</v>
      </c>
      <c r="R12" s="233"/>
      <c r="U12" s="233"/>
    </row>
    <row r="13" spans="1:21" ht="18.75" customHeight="1" x14ac:dyDescent="0.2">
      <c r="A13" s="166" t="s">
        <v>8</v>
      </c>
      <c r="B13" s="283">
        <v>811</v>
      </c>
      <c r="C13" s="283">
        <v>2470</v>
      </c>
      <c r="D13" s="283">
        <v>21</v>
      </c>
      <c r="E13" s="283">
        <f t="shared" si="0"/>
        <v>2491</v>
      </c>
      <c r="F13" s="283">
        <v>3070118</v>
      </c>
      <c r="G13" s="283">
        <v>51599</v>
      </c>
      <c r="H13" s="283">
        <f t="shared" si="1"/>
        <v>1242.9627530364373</v>
      </c>
      <c r="I13" s="283">
        <f t="shared" ref="I13:I24" si="5">G13/D13</f>
        <v>2457.0952380952381</v>
      </c>
      <c r="J13" s="283">
        <v>83</v>
      </c>
      <c r="K13" s="283">
        <v>0</v>
      </c>
      <c r="L13" s="283">
        <f t="shared" si="2"/>
        <v>83</v>
      </c>
      <c r="M13" s="283">
        <v>299483</v>
      </c>
      <c r="N13" s="283">
        <v>0</v>
      </c>
      <c r="O13" s="283">
        <f t="shared" si="3"/>
        <v>3608.2289156626507</v>
      </c>
      <c r="P13" s="283">
        <v>0</v>
      </c>
      <c r="R13" s="233"/>
      <c r="S13" s="233"/>
      <c r="U13" s="233"/>
    </row>
    <row r="14" spans="1:21" ht="18.75" customHeight="1" x14ac:dyDescent="0.2">
      <c r="A14" s="166" t="s">
        <v>9</v>
      </c>
      <c r="B14" s="283">
        <v>82</v>
      </c>
      <c r="C14" s="283">
        <v>157</v>
      </c>
      <c r="D14" s="283">
        <v>3</v>
      </c>
      <c r="E14" s="283">
        <f t="shared" si="0"/>
        <v>160</v>
      </c>
      <c r="F14" s="283">
        <v>207195</v>
      </c>
      <c r="G14" s="283">
        <v>4389</v>
      </c>
      <c r="H14" s="283">
        <f t="shared" si="1"/>
        <v>1319.7133757961783</v>
      </c>
      <c r="I14" s="283">
        <f t="shared" si="5"/>
        <v>1463</v>
      </c>
      <c r="J14" s="283">
        <v>124</v>
      </c>
      <c r="K14" s="283">
        <v>0</v>
      </c>
      <c r="L14" s="283">
        <f t="shared" si="2"/>
        <v>124</v>
      </c>
      <c r="M14" s="283">
        <v>637584</v>
      </c>
      <c r="N14" s="283">
        <v>0</v>
      </c>
      <c r="O14" s="283">
        <f t="shared" si="3"/>
        <v>5141.8064516129034</v>
      </c>
      <c r="P14" s="283">
        <v>0</v>
      </c>
      <c r="R14" s="233"/>
      <c r="U14" s="233"/>
    </row>
    <row r="15" spans="1:21" ht="18.75" customHeight="1" x14ac:dyDescent="0.2">
      <c r="A15" s="167" t="s">
        <v>10</v>
      </c>
      <c r="B15" s="283">
        <v>11</v>
      </c>
      <c r="C15" s="283">
        <v>35</v>
      </c>
      <c r="D15" s="283">
        <v>0</v>
      </c>
      <c r="E15" s="283">
        <f t="shared" si="0"/>
        <v>35</v>
      </c>
      <c r="F15" s="283">
        <v>12525</v>
      </c>
      <c r="G15" s="283">
        <v>0</v>
      </c>
      <c r="H15" s="283">
        <f t="shared" si="1"/>
        <v>357.85714285714283</v>
      </c>
      <c r="I15" s="283">
        <v>0</v>
      </c>
      <c r="J15" s="283">
        <v>17</v>
      </c>
      <c r="K15" s="283">
        <v>0</v>
      </c>
      <c r="L15" s="283">
        <f t="shared" si="2"/>
        <v>17</v>
      </c>
      <c r="M15" s="283">
        <v>78600</v>
      </c>
      <c r="N15" s="283">
        <v>0</v>
      </c>
      <c r="O15" s="283">
        <f t="shared" si="3"/>
        <v>4623.5294117647063</v>
      </c>
      <c r="P15" s="283">
        <v>0</v>
      </c>
      <c r="R15" s="233"/>
      <c r="U15" s="233"/>
    </row>
    <row r="16" spans="1:21" ht="18.75" customHeight="1" x14ac:dyDescent="0.2">
      <c r="A16" s="166" t="s">
        <v>11</v>
      </c>
      <c r="B16" s="283">
        <v>110</v>
      </c>
      <c r="C16" s="283">
        <v>531</v>
      </c>
      <c r="D16" s="283">
        <v>11</v>
      </c>
      <c r="E16" s="283">
        <f t="shared" si="0"/>
        <v>542</v>
      </c>
      <c r="F16" s="283">
        <v>356420</v>
      </c>
      <c r="G16" s="283">
        <v>12387</v>
      </c>
      <c r="H16" s="283">
        <f t="shared" si="1"/>
        <v>671.22410546139361</v>
      </c>
      <c r="I16" s="283">
        <f t="shared" si="5"/>
        <v>1126.090909090909</v>
      </c>
      <c r="J16" s="283">
        <v>211</v>
      </c>
      <c r="K16" s="283">
        <v>4</v>
      </c>
      <c r="L16" s="283">
        <f t="shared" si="2"/>
        <v>215</v>
      </c>
      <c r="M16" s="283">
        <v>981449</v>
      </c>
      <c r="N16" s="283">
        <v>22195</v>
      </c>
      <c r="O16" s="283">
        <f t="shared" si="3"/>
        <v>4651.4170616113743</v>
      </c>
      <c r="P16" s="283">
        <f t="shared" si="4"/>
        <v>5548.75</v>
      </c>
      <c r="R16" s="233"/>
      <c r="U16" s="233"/>
    </row>
    <row r="17" spans="1:21" ht="18.75" customHeight="1" x14ac:dyDescent="0.2">
      <c r="A17" s="166" t="s">
        <v>12</v>
      </c>
      <c r="B17" s="283">
        <v>294</v>
      </c>
      <c r="C17" s="283">
        <v>307</v>
      </c>
      <c r="D17" s="283">
        <v>2</v>
      </c>
      <c r="E17" s="283">
        <f t="shared" si="0"/>
        <v>309</v>
      </c>
      <c r="F17" s="283">
        <v>376218</v>
      </c>
      <c r="G17" s="283">
        <v>617</v>
      </c>
      <c r="H17" s="283">
        <f t="shared" si="1"/>
        <v>1225.4657980456027</v>
      </c>
      <c r="I17" s="283">
        <f t="shared" si="5"/>
        <v>308.5</v>
      </c>
      <c r="J17" s="283">
        <v>123</v>
      </c>
      <c r="K17" s="283">
        <v>0</v>
      </c>
      <c r="L17" s="283">
        <f t="shared" si="2"/>
        <v>123</v>
      </c>
      <c r="M17" s="283">
        <v>538383</v>
      </c>
      <c r="N17" s="283">
        <v>0</v>
      </c>
      <c r="O17" s="283">
        <f t="shared" si="3"/>
        <v>4377.0975609756097</v>
      </c>
      <c r="P17" s="283">
        <v>0</v>
      </c>
      <c r="R17" s="233"/>
      <c r="S17" s="233"/>
      <c r="U17" s="233"/>
    </row>
    <row r="18" spans="1:21" ht="18.75" customHeight="1" x14ac:dyDescent="0.2">
      <c r="A18" s="166" t="s">
        <v>13</v>
      </c>
      <c r="B18" s="283">
        <v>13</v>
      </c>
      <c r="C18" s="283">
        <v>14</v>
      </c>
      <c r="D18" s="283">
        <v>0</v>
      </c>
      <c r="E18" s="283">
        <f t="shared" si="0"/>
        <v>14</v>
      </c>
      <c r="F18" s="283">
        <v>10350</v>
      </c>
      <c r="G18" s="283">
        <v>0</v>
      </c>
      <c r="H18" s="283">
        <f t="shared" si="1"/>
        <v>739.28571428571433</v>
      </c>
      <c r="I18" s="283">
        <v>0</v>
      </c>
      <c r="J18" s="283">
        <v>26</v>
      </c>
      <c r="K18" s="283">
        <v>0</v>
      </c>
      <c r="L18" s="283">
        <f t="shared" si="2"/>
        <v>26</v>
      </c>
      <c r="M18" s="283">
        <v>245500</v>
      </c>
      <c r="N18" s="283">
        <v>0</v>
      </c>
      <c r="O18" s="283">
        <f t="shared" si="3"/>
        <v>9442.3076923076915</v>
      </c>
      <c r="P18" s="283">
        <v>0</v>
      </c>
      <c r="R18" s="233"/>
      <c r="U18" s="233"/>
    </row>
    <row r="19" spans="1:21" ht="18.75" customHeight="1" x14ac:dyDescent="0.2">
      <c r="A19" s="166" t="s">
        <v>39</v>
      </c>
      <c r="B19" s="283">
        <v>9</v>
      </c>
      <c r="C19" s="283">
        <v>18</v>
      </c>
      <c r="D19" s="283">
        <v>0</v>
      </c>
      <c r="E19" s="283">
        <f t="shared" si="0"/>
        <v>18</v>
      </c>
      <c r="F19" s="283">
        <v>5550</v>
      </c>
      <c r="G19" s="283">
        <v>0</v>
      </c>
      <c r="H19" s="283">
        <f t="shared" si="1"/>
        <v>308.33333333333331</v>
      </c>
      <c r="I19" s="283">
        <v>0</v>
      </c>
      <c r="J19" s="283">
        <v>0</v>
      </c>
      <c r="K19" s="283">
        <v>0</v>
      </c>
      <c r="L19" s="283">
        <f t="shared" si="2"/>
        <v>0</v>
      </c>
      <c r="M19" s="283">
        <v>0</v>
      </c>
      <c r="N19" s="283">
        <v>0</v>
      </c>
      <c r="O19" s="283">
        <v>0</v>
      </c>
      <c r="P19" s="283">
        <v>0</v>
      </c>
      <c r="R19" s="233"/>
      <c r="U19" s="233"/>
    </row>
    <row r="20" spans="1:21" ht="18.75" customHeight="1" x14ac:dyDescent="0.2">
      <c r="A20" s="166" t="s">
        <v>37</v>
      </c>
      <c r="B20" s="283">
        <v>3</v>
      </c>
      <c r="C20" s="283">
        <v>12</v>
      </c>
      <c r="D20" s="283">
        <v>0</v>
      </c>
      <c r="E20" s="283">
        <f t="shared" si="0"/>
        <v>12</v>
      </c>
      <c r="F20" s="283">
        <v>5500</v>
      </c>
      <c r="G20" s="283">
        <v>0</v>
      </c>
      <c r="H20" s="283">
        <f t="shared" si="1"/>
        <v>458.33333333333331</v>
      </c>
      <c r="I20" s="283">
        <v>0</v>
      </c>
      <c r="J20" s="283">
        <v>8</v>
      </c>
      <c r="K20" s="283">
        <v>0</v>
      </c>
      <c r="L20" s="283">
        <f t="shared" si="2"/>
        <v>8</v>
      </c>
      <c r="M20" s="283">
        <v>29000</v>
      </c>
      <c r="N20" s="283">
        <v>0</v>
      </c>
      <c r="O20" s="283">
        <f t="shared" si="3"/>
        <v>3625</v>
      </c>
      <c r="P20" s="283">
        <v>0</v>
      </c>
      <c r="R20" s="233"/>
      <c r="U20" s="233"/>
    </row>
    <row r="21" spans="1:21" ht="18.75" customHeight="1" x14ac:dyDescent="0.2">
      <c r="A21" s="166" t="s">
        <v>16</v>
      </c>
      <c r="B21" s="283">
        <v>27</v>
      </c>
      <c r="C21" s="283">
        <v>21</v>
      </c>
      <c r="D21" s="283">
        <v>0</v>
      </c>
      <c r="E21" s="283">
        <f t="shared" si="0"/>
        <v>21</v>
      </c>
      <c r="F21" s="283">
        <v>42800</v>
      </c>
      <c r="G21" s="283">
        <v>0</v>
      </c>
      <c r="H21" s="283">
        <f t="shared" si="1"/>
        <v>2038.0952380952381</v>
      </c>
      <c r="I21" s="283">
        <v>0</v>
      </c>
      <c r="J21" s="283">
        <v>18</v>
      </c>
      <c r="K21" s="283">
        <v>0</v>
      </c>
      <c r="L21" s="283">
        <f t="shared" si="2"/>
        <v>18</v>
      </c>
      <c r="M21" s="283">
        <v>77600</v>
      </c>
      <c r="N21" s="283">
        <v>0</v>
      </c>
      <c r="O21" s="283">
        <f t="shared" si="3"/>
        <v>4311.1111111111113</v>
      </c>
      <c r="P21" s="283">
        <v>0</v>
      </c>
      <c r="R21" s="233"/>
      <c r="U21" s="233"/>
    </row>
    <row r="22" spans="1:21" ht="18.75" customHeight="1" x14ac:dyDescent="0.2">
      <c r="A22" s="166" t="s">
        <v>38</v>
      </c>
      <c r="B22" s="283">
        <v>38</v>
      </c>
      <c r="C22" s="283">
        <v>28</v>
      </c>
      <c r="D22" s="283">
        <v>0</v>
      </c>
      <c r="E22" s="283">
        <f t="shared" si="0"/>
        <v>28</v>
      </c>
      <c r="F22" s="283">
        <v>74400</v>
      </c>
      <c r="G22" s="283">
        <v>0</v>
      </c>
      <c r="H22" s="283">
        <f t="shared" si="1"/>
        <v>2657.1428571428573</v>
      </c>
      <c r="I22" s="283">
        <v>0</v>
      </c>
      <c r="J22" s="283">
        <v>43</v>
      </c>
      <c r="K22" s="283">
        <v>0</v>
      </c>
      <c r="L22" s="283">
        <f t="shared" si="2"/>
        <v>43</v>
      </c>
      <c r="M22" s="283">
        <v>176000</v>
      </c>
      <c r="N22" s="283">
        <v>0</v>
      </c>
      <c r="O22" s="283">
        <f t="shared" si="3"/>
        <v>4093.0232558139537</v>
      </c>
      <c r="P22" s="283">
        <v>0</v>
      </c>
      <c r="R22" s="233"/>
      <c r="U22" s="233"/>
    </row>
    <row r="23" spans="1:21" ht="18.75" customHeight="1" x14ac:dyDescent="0.2">
      <c r="A23" s="166" t="s">
        <v>17</v>
      </c>
      <c r="B23" s="283">
        <v>30</v>
      </c>
      <c r="C23" s="283">
        <v>28</v>
      </c>
      <c r="D23" s="283">
        <v>0</v>
      </c>
      <c r="E23" s="283">
        <f t="shared" si="0"/>
        <v>28</v>
      </c>
      <c r="F23" s="283">
        <v>64100</v>
      </c>
      <c r="G23" s="283">
        <v>0</v>
      </c>
      <c r="H23" s="283">
        <f t="shared" si="1"/>
        <v>2289.2857142857142</v>
      </c>
      <c r="I23" s="283">
        <v>0</v>
      </c>
      <c r="J23" s="283">
        <v>3</v>
      </c>
      <c r="K23" s="283">
        <v>0</v>
      </c>
      <c r="L23" s="283">
        <f t="shared" si="2"/>
        <v>3</v>
      </c>
      <c r="M23" s="283">
        <v>8000</v>
      </c>
      <c r="N23" s="283">
        <v>0</v>
      </c>
      <c r="O23" s="283">
        <f t="shared" si="3"/>
        <v>2666.6666666666665</v>
      </c>
      <c r="P23" s="283">
        <v>0</v>
      </c>
      <c r="R23" s="233"/>
      <c r="U23" s="233"/>
    </row>
    <row r="24" spans="1:21" ht="18.75" customHeight="1" x14ac:dyDescent="0.2">
      <c r="A24" s="168" t="s">
        <v>18</v>
      </c>
      <c r="B24" s="283">
        <f>SUM(B9:B23)</f>
        <v>1752</v>
      </c>
      <c r="C24" s="283">
        <f>SUM(C9:C23)</f>
        <v>4012</v>
      </c>
      <c r="D24" s="283">
        <f>SUM(D9:D23)</f>
        <v>37</v>
      </c>
      <c r="E24" s="283">
        <f t="shared" si="0"/>
        <v>4049</v>
      </c>
      <c r="F24" s="283">
        <f>SUM(F9:F23)</f>
        <v>4524724</v>
      </c>
      <c r="G24" s="283">
        <f>SUM(G9:G23)</f>
        <v>68992</v>
      </c>
      <c r="H24" s="283">
        <f>F24/C24</f>
        <v>1127.7976071784647</v>
      </c>
      <c r="I24" s="283">
        <f t="shared" si="5"/>
        <v>1864.6486486486488</v>
      </c>
      <c r="J24" s="283">
        <f>SUM(J9:J23)</f>
        <v>902</v>
      </c>
      <c r="K24" s="283">
        <f>SUM(K9:K23)</f>
        <v>7</v>
      </c>
      <c r="L24" s="283">
        <f t="shared" si="2"/>
        <v>909</v>
      </c>
      <c r="M24" s="283">
        <f>SUM(M9:M23)</f>
        <v>4063487</v>
      </c>
      <c r="N24" s="283">
        <f>SUM(N9:N23)</f>
        <v>31415</v>
      </c>
      <c r="O24" s="283">
        <f>M24/J24</f>
        <v>4504.974501108647</v>
      </c>
      <c r="P24" s="283">
        <f t="shared" si="4"/>
        <v>4487.8571428571431</v>
      </c>
      <c r="R24" s="233"/>
      <c r="U24" s="233"/>
    </row>
    <row r="25" spans="1:21" x14ac:dyDescent="0.2">
      <c r="C25" s="188"/>
    </row>
    <row r="27" spans="1:21" ht="12.75" customHeight="1" x14ac:dyDescent="0.2"/>
    <row r="28" spans="1:21" ht="12.75" customHeight="1" x14ac:dyDescent="0.2"/>
    <row r="33" ht="12.75" customHeight="1" x14ac:dyDescent="0.2"/>
    <row r="34" ht="12.75" customHeight="1" x14ac:dyDescent="0.2"/>
    <row r="39" ht="12.75" customHeight="1" x14ac:dyDescent="0.2"/>
    <row r="40" ht="12.75" customHeight="1" x14ac:dyDescent="0.2"/>
    <row r="45" ht="12.75" customHeight="1" x14ac:dyDescent="0.2"/>
    <row r="46" ht="12.75" customHeight="1" x14ac:dyDescent="0.2"/>
    <row r="51" ht="12.75" customHeight="1" x14ac:dyDescent="0.2"/>
    <row r="52" ht="12.75" customHeight="1" x14ac:dyDescent="0.2"/>
    <row r="57" ht="12.75" customHeight="1" x14ac:dyDescent="0.2"/>
    <row r="58" ht="12.75" customHeight="1" x14ac:dyDescent="0.2"/>
    <row r="63" ht="12.75" customHeight="1" x14ac:dyDescent="0.2"/>
    <row r="64" ht="12.75" customHeight="1" x14ac:dyDescent="0.2"/>
    <row r="69" ht="12.75" customHeight="1" x14ac:dyDescent="0.2"/>
    <row r="70" ht="12.75" customHeight="1" x14ac:dyDescent="0.2"/>
  </sheetData>
  <mergeCells count="15">
    <mergeCell ref="A1:P1"/>
    <mergeCell ref="A3:A8"/>
    <mergeCell ref="B3:B8"/>
    <mergeCell ref="C3:I3"/>
    <mergeCell ref="J3:P3"/>
    <mergeCell ref="C4:C8"/>
    <mergeCell ref="D4:D8"/>
    <mergeCell ref="E4:E8"/>
    <mergeCell ref="F4:G7"/>
    <mergeCell ref="H4:I7"/>
    <mergeCell ref="O4:P7"/>
    <mergeCell ref="J4:J8"/>
    <mergeCell ref="K4:K8"/>
    <mergeCell ref="L4:L8"/>
    <mergeCell ref="M4:N7"/>
  </mergeCells>
  <printOptions horizontalCentered="1" verticalCentered="1"/>
  <pageMargins left="0" right="0" top="1" bottom="1" header="0.5" footer="0.5"/>
  <pageSetup orientation="landscape" r:id="rId1"/>
  <headerFooter alignWithMargins="0">
    <oddFooter>&amp;C28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61"/>
  <sheetViews>
    <sheetView rightToLeft="1" topLeftCell="A13" workbookViewId="0">
      <selection activeCell="R24" sqref="R24"/>
    </sheetView>
  </sheetViews>
  <sheetFormatPr defaultColWidth="9.140625" defaultRowHeight="12.75" x14ac:dyDescent="0.2"/>
  <cols>
    <col min="1" max="1" width="11.42578125" style="63" customWidth="1"/>
    <col min="2" max="2" width="6.42578125" style="63" customWidth="1"/>
    <col min="3" max="3" width="5.140625" style="63" customWidth="1"/>
    <col min="4" max="4" width="7.85546875" style="63" customWidth="1"/>
    <col min="5" max="5" width="10" style="63" customWidth="1"/>
    <col min="6" max="6" width="7.5703125" style="63" customWidth="1"/>
    <col min="7" max="7" width="8" style="63" bestFit="1" customWidth="1"/>
    <col min="8" max="8" width="8" style="62" bestFit="1" customWidth="1"/>
    <col min="9" max="9" width="6.42578125" style="63" customWidth="1"/>
    <col min="10" max="10" width="5.5703125" style="63" customWidth="1"/>
    <col min="11" max="11" width="8" style="63" customWidth="1"/>
    <col min="12" max="12" width="10" style="63" customWidth="1"/>
    <col min="13" max="13" width="9" style="63" customWidth="1"/>
    <col min="14" max="14" width="8.7109375" style="63" customWidth="1"/>
    <col min="15" max="15" width="8.5703125" style="63" customWidth="1"/>
    <col min="16" max="16384" width="9.140625" style="63"/>
  </cols>
  <sheetData>
    <row r="1" spans="1:16" ht="16.5" customHeight="1" x14ac:dyDescent="0.2">
      <c r="A1" s="394" t="s">
        <v>300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65"/>
    </row>
    <row r="2" spans="1:16" ht="14.25" customHeight="1" x14ac:dyDescent="0.25">
      <c r="A2" s="162" t="s">
        <v>161</v>
      </c>
      <c r="B2" s="64"/>
      <c r="C2" s="64"/>
      <c r="D2" s="64"/>
      <c r="E2" s="64"/>
      <c r="F2" s="64"/>
      <c r="G2" s="64"/>
      <c r="H2" s="64"/>
      <c r="I2" s="62"/>
      <c r="J2" s="62"/>
      <c r="K2" s="62"/>
      <c r="L2" s="62"/>
      <c r="M2" s="62"/>
      <c r="N2" s="62"/>
      <c r="P2" s="65"/>
    </row>
    <row r="3" spans="1:16" ht="12.75" customHeight="1" x14ac:dyDescent="0.2">
      <c r="A3" s="374" t="s">
        <v>29</v>
      </c>
      <c r="B3" s="431" t="s">
        <v>255</v>
      </c>
      <c r="C3" s="432"/>
      <c r="D3" s="432"/>
      <c r="E3" s="432"/>
      <c r="F3" s="432"/>
      <c r="G3" s="432"/>
      <c r="H3" s="433"/>
      <c r="I3" s="407" t="s">
        <v>256</v>
      </c>
      <c r="J3" s="408"/>
      <c r="K3" s="409"/>
      <c r="L3" s="407" t="s">
        <v>234</v>
      </c>
      <c r="M3" s="409"/>
      <c r="N3" s="416" t="s">
        <v>259</v>
      </c>
      <c r="O3" s="417"/>
      <c r="P3" s="65"/>
    </row>
    <row r="4" spans="1:16" ht="8.25" customHeight="1" x14ac:dyDescent="0.2">
      <c r="A4" s="374"/>
      <c r="B4" s="434"/>
      <c r="C4" s="435"/>
      <c r="D4" s="435"/>
      <c r="E4" s="435"/>
      <c r="F4" s="435"/>
      <c r="G4" s="435"/>
      <c r="H4" s="436"/>
      <c r="I4" s="410"/>
      <c r="J4" s="411"/>
      <c r="K4" s="412"/>
      <c r="L4" s="410"/>
      <c r="M4" s="412"/>
      <c r="N4" s="418"/>
      <c r="O4" s="419"/>
      <c r="P4" s="65"/>
    </row>
    <row r="5" spans="1:16" ht="18.600000000000001" customHeight="1" x14ac:dyDescent="0.2">
      <c r="A5" s="374"/>
      <c r="B5" s="422" t="s">
        <v>76</v>
      </c>
      <c r="C5" s="422" t="s">
        <v>77</v>
      </c>
      <c r="D5" s="424" t="s">
        <v>18</v>
      </c>
      <c r="E5" s="417" t="s">
        <v>233</v>
      </c>
      <c r="F5" s="425"/>
      <c r="G5" s="417" t="s">
        <v>259</v>
      </c>
      <c r="H5" s="428"/>
      <c r="I5" s="410"/>
      <c r="J5" s="411"/>
      <c r="K5" s="412"/>
      <c r="L5" s="410"/>
      <c r="M5" s="412"/>
      <c r="N5" s="418"/>
      <c r="O5" s="419"/>
      <c r="P5" s="65"/>
    </row>
    <row r="6" spans="1:16" ht="18.600000000000001" customHeight="1" x14ac:dyDescent="0.2">
      <c r="A6" s="374"/>
      <c r="B6" s="422"/>
      <c r="C6" s="422"/>
      <c r="D6" s="422"/>
      <c r="E6" s="419"/>
      <c r="F6" s="426"/>
      <c r="G6" s="419"/>
      <c r="H6" s="429"/>
      <c r="I6" s="410"/>
      <c r="J6" s="411"/>
      <c r="K6" s="412"/>
      <c r="L6" s="410"/>
      <c r="M6" s="412"/>
      <c r="N6" s="418"/>
      <c r="O6" s="419"/>
      <c r="P6" s="65"/>
    </row>
    <row r="7" spans="1:16" ht="17.25" customHeight="1" x14ac:dyDescent="0.2">
      <c r="A7" s="374"/>
      <c r="B7" s="422"/>
      <c r="C7" s="422"/>
      <c r="D7" s="422"/>
      <c r="E7" s="421"/>
      <c r="F7" s="427"/>
      <c r="G7" s="421"/>
      <c r="H7" s="430"/>
      <c r="I7" s="413"/>
      <c r="J7" s="414"/>
      <c r="K7" s="415"/>
      <c r="L7" s="413"/>
      <c r="M7" s="415"/>
      <c r="N7" s="420"/>
      <c r="O7" s="421"/>
      <c r="P7" s="65"/>
    </row>
    <row r="8" spans="1:16" ht="17.25" customHeight="1" x14ac:dyDescent="0.25">
      <c r="A8" s="374"/>
      <c r="B8" s="423"/>
      <c r="C8" s="423"/>
      <c r="D8" s="423"/>
      <c r="E8" s="92" t="s">
        <v>78</v>
      </c>
      <c r="F8" s="92" t="s">
        <v>77</v>
      </c>
      <c r="G8" s="92" t="s">
        <v>78</v>
      </c>
      <c r="H8" s="93" t="s">
        <v>77</v>
      </c>
      <c r="I8" s="164" t="s">
        <v>76</v>
      </c>
      <c r="J8" s="164" t="s">
        <v>77</v>
      </c>
      <c r="K8" s="164" t="s">
        <v>18</v>
      </c>
      <c r="L8" s="92" t="s">
        <v>78</v>
      </c>
      <c r="M8" s="92" t="s">
        <v>77</v>
      </c>
      <c r="N8" s="92" t="s">
        <v>78</v>
      </c>
      <c r="O8" s="93" t="s">
        <v>77</v>
      </c>
      <c r="P8" s="65"/>
    </row>
    <row r="9" spans="1:16" ht="21.75" customHeight="1" x14ac:dyDescent="0.2">
      <c r="A9" s="165" t="s">
        <v>4</v>
      </c>
      <c r="B9" s="223">
        <v>89</v>
      </c>
      <c r="C9" s="223">
        <v>4</v>
      </c>
      <c r="D9" s="223">
        <v>93</v>
      </c>
      <c r="E9" s="283">
        <v>273543</v>
      </c>
      <c r="F9" s="283">
        <v>12439</v>
      </c>
      <c r="G9" s="283">
        <f>E9/B9</f>
        <v>3073.5168539325841</v>
      </c>
      <c r="H9" s="283">
        <f>F9/C9</f>
        <v>3109.75</v>
      </c>
      <c r="I9" s="283">
        <f>'13'!C9+'13'!J9+'13ث'!B9</f>
        <v>143</v>
      </c>
      <c r="J9" s="283">
        <f>'13'!D9+'13'!K9+'13ث'!C9</f>
        <v>6</v>
      </c>
      <c r="K9" s="283">
        <f>I9+J9</f>
        <v>149</v>
      </c>
      <c r="L9" s="283">
        <f>'13'!F9+'13'!M9+'13ث'!E9</f>
        <v>393009</v>
      </c>
      <c r="M9" s="283">
        <f>'13'!G9+'13'!N9+'13ث'!F9</f>
        <v>18659</v>
      </c>
      <c r="N9" s="283">
        <f>L9/I9</f>
        <v>2748.3146853146854</v>
      </c>
      <c r="O9" s="283">
        <f>M9/J9</f>
        <v>3109.8333333333335</v>
      </c>
    </row>
    <row r="10" spans="1:16" ht="21.75" customHeight="1" x14ac:dyDescent="0.2">
      <c r="A10" s="166" t="s">
        <v>5</v>
      </c>
      <c r="B10" s="223">
        <v>0</v>
      </c>
      <c r="C10" s="223">
        <v>0</v>
      </c>
      <c r="D10" s="223">
        <v>0</v>
      </c>
      <c r="E10" s="283">
        <v>0</v>
      </c>
      <c r="F10" s="283">
        <v>0</v>
      </c>
      <c r="G10" s="283">
        <v>0</v>
      </c>
      <c r="H10" s="283">
        <v>0</v>
      </c>
      <c r="I10" s="283">
        <f>'13'!C10+'13'!J10+'13ث'!B10</f>
        <v>133</v>
      </c>
      <c r="J10" s="283">
        <f>'13'!D10+'13'!K10+'13ث'!C10</f>
        <v>0</v>
      </c>
      <c r="K10" s="283">
        <f t="shared" ref="K10:K23" si="0">I10+J10</f>
        <v>133</v>
      </c>
      <c r="L10" s="283">
        <f>'13'!F10+'13'!M10+'13ث'!E10</f>
        <v>110089</v>
      </c>
      <c r="M10" s="283">
        <f>'13'!G10+'13'!N10+'13ث'!F10</f>
        <v>0</v>
      </c>
      <c r="N10" s="283">
        <f t="shared" ref="N10:N24" si="1">L10/I10</f>
        <v>827.73684210526312</v>
      </c>
      <c r="O10" s="283">
        <v>0</v>
      </c>
    </row>
    <row r="11" spans="1:16" ht="21.75" customHeight="1" x14ac:dyDescent="0.2">
      <c r="A11" s="166" t="s">
        <v>36</v>
      </c>
      <c r="B11" s="223">
        <v>53</v>
      </c>
      <c r="C11" s="223">
        <v>0</v>
      </c>
      <c r="D11" s="223">
        <v>53</v>
      </c>
      <c r="E11" s="283">
        <v>230634</v>
      </c>
      <c r="F11" s="283">
        <v>0</v>
      </c>
      <c r="G11" s="283">
        <f>E11/B11</f>
        <v>4351.5849056603774</v>
      </c>
      <c r="H11" s="283">
        <v>0</v>
      </c>
      <c r="I11" s="283">
        <f>'13'!C11+'13'!J11+'13ث'!B11</f>
        <v>259</v>
      </c>
      <c r="J11" s="283">
        <f>'13'!D11+'13'!K11+'13ث'!C11</f>
        <v>0</v>
      </c>
      <c r="K11" s="283">
        <f t="shared" si="0"/>
        <v>259</v>
      </c>
      <c r="L11" s="283">
        <f>'13'!F11+'13'!M11+'13ث'!E11</f>
        <v>613980</v>
      </c>
      <c r="M11" s="283">
        <f>'13'!G11+'13'!N11+'13ث'!F11</f>
        <v>0</v>
      </c>
      <c r="N11" s="283">
        <f t="shared" si="1"/>
        <v>2370.5791505791508</v>
      </c>
      <c r="O11" s="283">
        <v>0</v>
      </c>
    </row>
    <row r="12" spans="1:16" ht="21.75" customHeight="1" x14ac:dyDescent="0.2">
      <c r="A12" s="166" t="s">
        <v>7</v>
      </c>
      <c r="B12" s="223">
        <v>32</v>
      </c>
      <c r="C12" s="223">
        <v>0</v>
      </c>
      <c r="D12" s="223">
        <v>32</v>
      </c>
      <c r="E12" s="283">
        <v>121800</v>
      </c>
      <c r="F12" s="283">
        <v>0</v>
      </c>
      <c r="G12" s="283">
        <f t="shared" ref="G12:G24" si="2">E12/B12</f>
        <v>3806.25</v>
      </c>
      <c r="H12" s="283">
        <v>0</v>
      </c>
      <c r="I12" s="283">
        <f>'13'!C12+'13'!J12+'13ث'!B12</f>
        <v>276</v>
      </c>
      <c r="J12" s="283">
        <f>'13'!D12+'13'!K12+'13ث'!C12</f>
        <v>1</v>
      </c>
      <c r="K12" s="283">
        <f t="shared" si="0"/>
        <v>277</v>
      </c>
      <c r="L12" s="283">
        <f>'13'!F12+'13'!M12+'13ث'!E12</f>
        <v>800335</v>
      </c>
      <c r="M12" s="283">
        <f>'13'!G12+'13'!N12+'13ث'!F12</f>
        <v>3000</v>
      </c>
      <c r="N12" s="283">
        <f t="shared" si="1"/>
        <v>2899.764492753623</v>
      </c>
      <c r="O12" s="283">
        <f t="shared" ref="O12:O24" si="3">M12/J12</f>
        <v>3000</v>
      </c>
    </row>
    <row r="13" spans="1:16" ht="21.75" customHeight="1" x14ac:dyDescent="0.2">
      <c r="A13" s="166" t="s">
        <v>8</v>
      </c>
      <c r="B13" s="223">
        <v>132</v>
      </c>
      <c r="C13" s="223">
        <v>0</v>
      </c>
      <c r="D13" s="223">
        <v>132</v>
      </c>
      <c r="E13" s="283">
        <v>454741</v>
      </c>
      <c r="F13" s="283">
        <v>0</v>
      </c>
      <c r="G13" s="283">
        <f t="shared" si="2"/>
        <v>3445.007575757576</v>
      </c>
      <c r="H13" s="283">
        <v>0</v>
      </c>
      <c r="I13" s="283">
        <f>'13'!C13+'13'!J13+'13ث'!B13</f>
        <v>2685</v>
      </c>
      <c r="J13" s="283">
        <f>'13'!D13+'13'!K13+'13ث'!C13</f>
        <v>21</v>
      </c>
      <c r="K13" s="283">
        <f t="shared" si="0"/>
        <v>2706</v>
      </c>
      <c r="L13" s="283">
        <f>'13'!F13+'13'!M13+'13ث'!E13</f>
        <v>3824342</v>
      </c>
      <c r="M13" s="283">
        <f>'13'!G13+'13'!N13+'13ث'!F13</f>
        <v>51599</v>
      </c>
      <c r="N13" s="283">
        <f t="shared" si="1"/>
        <v>1424.3359404096834</v>
      </c>
      <c r="O13" s="283">
        <f t="shared" si="3"/>
        <v>2457.0952380952381</v>
      </c>
    </row>
    <row r="14" spans="1:16" ht="21.75" customHeight="1" x14ac:dyDescent="0.2">
      <c r="A14" s="166" t="s">
        <v>9</v>
      </c>
      <c r="B14" s="223">
        <v>42</v>
      </c>
      <c r="C14" s="223">
        <v>0</v>
      </c>
      <c r="D14" s="223">
        <v>42</v>
      </c>
      <c r="E14" s="283">
        <v>212058</v>
      </c>
      <c r="F14" s="283">
        <v>0</v>
      </c>
      <c r="G14" s="283">
        <f t="shared" si="2"/>
        <v>5049</v>
      </c>
      <c r="H14" s="283">
        <v>0</v>
      </c>
      <c r="I14" s="283">
        <f>'13'!C14+'13'!J14+'13ث'!B14</f>
        <v>323</v>
      </c>
      <c r="J14" s="283">
        <f>'13'!D14+'13'!K14+'13ث'!C14</f>
        <v>3</v>
      </c>
      <c r="K14" s="283">
        <f t="shared" si="0"/>
        <v>326</v>
      </c>
      <c r="L14" s="283">
        <f>'13'!F14+'13'!M14+'13ث'!E14</f>
        <v>1056837</v>
      </c>
      <c r="M14" s="283">
        <f>'13'!G14+'13'!N14+'13ث'!F14</f>
        <v>4389</v>
      </c>
      <c r="N14" s="283">
        <f t="shared" si="1"/>
        <v>3271.9411764705883</v>
      </c>
      <c r="O14" s="283">
        <f t="shared" si="3"/>
        <v>1463</v>
      </c>
    </row>
    <row r="15" spans="1:16" ht="21.75" customHeight="1" x14ac:dyDescent="0.2">
      <c r="A15" s="167" t="s">
        <v>10</v>
      </c>
      <c r="B15" s="223">
        <v>13</v>
      </c>
      <c r="C15" s="223">
        <v>3</v>
      </c>
      <c r="D15" s="223">
        <v>16</v>
      </c>
      <c r="E15" s="283">
        <v>44750</v>
      </c>
      <c r="F15" s="283">
        <v>7500</v>
      </c>
      <c r="G15" s="283">
        <f t="shared" si="2"/>
        <v>3442.3076923076924</v>
      </c>
      <c r="H15" s="283">
        <f t="shared" ref="H15:H24" si="4">F15/C15</f>
        <v>2500</v>
      </c>
      <c r="I15" s="283">
        <f>'13'!C15+'13'!J15+'13ث'!B15</f>
        <v>65</v>
      </c>
      <c r="J15" s="283">
        <f>'13'!D15+'13'!K15+'13ث'!C15</f>
        <v>3</v>
      </c>
      <c r="K15" s="283">
        <f t="shared" si="0"/>
        <v>68</v>
      </c>
      <c r="L15" s="283">
        <f>'13'!F15+'13'!M15+'13ث'!E15</f>
        <v>135875</v>
      </c>
      <c r="M15" s="283">
        <f>'13'!G15+'13'!N15+'13ث'!F15</f>
        <v>7500</v>
      </c>
      <c r="N15" s="283">
        <f t="shared" si="1"/>
        <v>2090.3846153846152</v>
      </c>
      <c r="O15" s="283">
        <f t="shared" si="3"/>
        <v>2500</v>
      </c>
      <c r="P15" s="65"/>
    </row>
    <row r="16" spans="1:16" ht="21.75" customHeight="1" x14ac:dyDescent="0.2">
      <c r="A16" s="166" t="s">
        <v>11</v>
      </c>
      <c r="B16" s="223">
        <v>85</v>
      </c>
      <c r="C16" s="223">
        <v>5</v>
      </c>
      <c r="D16" s="223">
        <v>90</v>
      </c>
      <c r="E16" s="283">
        <v>382059</v>
      </c>
      <c r="F16" s="283">
        <v>22195</v>
      </c>
      <c r="G16" s="283">
        <f t="shared" si="2"/>
        <v>4494.8117647058825</v>
      </c>
      <c r="H16" s="283">
        <f t="shared" si="4"/>
        <v>4439</v>
      </c>
      <c r="I16" s="283">
        <f>'13'!C16+'13'!J16+'13ث'!B16</f>
        <v>827</v>
      </c>
      <c r="J16" s="283">
        <f>'13'!D16+'13'!K16+'13ث'!C16</f>
        <v>20</v>
      </c>
      <c r="K16" s="283">
        <f t="shared" si="0"/>
        <v>847</v>
      </c>
      <c r="L16" s="283">
        <f>'13'!F16+'13'!M16+'13ث'!E16</f>
        <v>1719928</v>
      </c>
      <c r="M16" s="283">
        <f>'13'!G16+'13'!N16+'13ث'!F16</f>
        <v>56777</v>
      </c>
      <c r="N16" s="283">
        <f t="shared" si="1"/>
        <v>2079.7194679564691</v>
      </c>
      <c r="O16" s="283">
        <f t="shared" si="3"/>
        <v>2838.85</v>
      </c>
      <c r="P16" s="65"/>
    </row>
    <row r="17" spans="1:16" ht="21.75" customHeight="1" x14ac:dyDescent="0.2">
      <c r="A17" s="166" t="s">
        <v>12</v>
      </c>
      <c r="B17" s="223">
        <v>183</v>
      </c>
      <c r="C17" s="223">
        <v>0</v>
      </c>
      <c r="D17" s="223">
        <v>183</v>
      </c>
      <c r="E17" s="283">
        <v>866348</v>
      </c>
      <c r="F17" s="283">
        <v>0</v>
      </c>
      <c r="G17" s="283">
        <f t="shared" si="2"/>
        <v>4734.1420765027324</v>
      </c>
      <c r="H17" s="283">
        <v>0</v>
      </c>
      <c r="I17" s="283">
        <f>'13'!C17+'13'!J17+'13ث'!B17</f>
        <v>613</v>
      </c>
      <c r="J17" s="283">
        <f>'13'!D17+'13'!K17+'13ث'!C17</f>
        <v>2</v>
      </c>
      <c r="K17" s="283">
        <f t="shared" si="0"/>
        <v>615</v>
      </c>
      <c r="L17" s="283">
        <f>'13'!F17+'13'!M17+'13ث'!E17</f>
        <v>1780949</v>
      </c>
      <c r="M17" s="283">
        <f>'13'!G17+'13'!N17+'13ث'!F17</f>
        <v>617</v>
      </c>
      <c r="N17" s="283">
        <f t="shared" si="1"/>
        <v>2905.3001631321372</v>
      </c>
      <c r="O17" s="283">
        <f t="shared" si="3"/>
        <v>308.5</v>
      </c>
      <c r="P17" s="65"/>
    </row>
    <row r="18" spans="1:16" ht="21.75" customHeight="1" x14ac:dyDescent="0.2">
      <c r="A18" s="166" t="s">
        <v>13</v>
      </c>
      <c r="B18" s="224">
        <v>1</v>
      </c>
      <c r="C18" s="223">
        <v>0</v>
      </c>
      <c r="D18" s="224">
        <v>1</v>
      </c>
      <c r="E18" s="283">
        <v>5000</v>
      </c>
      <c r="F18" s="283">
        <v>0</v>
      </c>
      <c r="G18" s="283">
        <f t="shared" si="2"/>
        <v>5000</v>
      </c>
      <c r="H18" s="283">
        <v>0</v>
      </c>
      <c r="I18" s="283">
        <f>'13'!C18+'13'!J18+'13ث'!B18</f>
        <v>41</v>
      </c>
      <c r="J18" s="283">
        <f>'13'!D18+'13'!K18+'13ث'!C18</f>
        <v>0</v>
      </c>
      <c r="K18" s="283">
        <f t="shared" si="0"/>
        <v>41</v>
      </c>
      <c r="L18" s="283">
        <f>'13'!F18+'13'!M18+'13ث'!E18</f>
        <v>260850</v>
      </c>
      <c r="M18" s="283">
        <f>'13'!G18+'13'!N18+'13ث'!F18</f>
        <v>0</v>
      </c>
      <c r="N18" s="283">
        <f>L18/I18</f>
        <v>6362.1951219512193</v>
      </c>
      <c r="O18" s="283">
        <v>0</v>
      </c>
      <c r="P18" s="65"/>
    </row>
    <row r="19" spans="1:16" ht="21.75" customHeight="1" x14ac:dyDescent="0.2">
      <c r="A19" s="166" t="s">
        <v>39</v>
      </c>
      <c r="B19" s="223">
        <v>0</v>
      </c>
      <c r="C19" s="223">
        <v>0</v>
      </c>
      <c r="D19" s="223">
        <v>0</v>
      </c>
      <c r="E19" s="283">
        <v>0</v>
      </c>
      <c r="F19" s="283">
        <v>0</v>
      </c>
      <c r="G19" s="283">
        <v>0</v>
      </c>
      <c r="H19" s="283">
        <v>0</v>
      </c>
      <c r="I19" s="283">
        <f>'13'!C19+'13'!J19+'13ث'!B19</f>
        <v>18</v>
      </c>
      <c r="J19" s="283">
        <f>'13'!D19+'13'!K19+'13ث'!C19</f>
        <v>0</v>
      </c>
      <c r="K19" s="283">
        <f t="shared" si="0"/>
        <v>18</v>
      </c>
      <c r="L19" s="283">
        <f>'13'!F19+'13'!M19+'13ث'!E19</f>
        <v>5550</v>
      </c>
      <c r="M19" s="283">
        <f>'13'!G19+'13'!N19+'13ث'!F19</f>
        <v>0</v>
      </c>
      <c r="N19" s="283">
        <f t="shared" si="1"/>
        <v>308.33333333333331</v>
      </c>
      <c r="O19" s="283">
        <v>0</v>
      </c>
      <c r="P19" s="65"/>
    </row>
    <row r="20" spans="1:16" ht="21.75" customHeight="1" x14ac:dyDescent="0.2">
      <c r="A20" s="166" t="s">
        <v>37</v>
      </c>
      <c r="B20" s="223">
        <v>0</v>
      </c>
      <c r="C20" s="223">
        <v>0</v>
      </c>
      <c r="D20" s="223">
        <v>0</v>
      </c>
      <c r="E20" s="283">
        <v>0</v>
      </c>
      <c r="F20" s="283">
        <v>0</v>
      </c>
      <c r="G20" s="283">
        <v>0</v>
      </c>
      <c r="H20" s="283">
        <v>0</v>
      </c>
      <c r="I20" s="283">
        <f>'13'!C20+'13'!J20+'13ث'!B20</f>
        <v>20</v>
      </c>
      <c r="J20" s="283">
        <f>'13'!D20+'13'!K20+'13ث'!C20</f>
        <v>0</v>
      </c>
      <c r="K20" s="283">
        <f t="shared" si="0"/>
        <v>20</v>
      </c>
      <c r="L20" s="283">
        <f>'13'!F20+'13'!M20+'13ث'!E20</f>
        <v>34500</v>
      </c>
      <c r="M20" s="283">
        <f>'13'!G20+'13'!N20+'13ث'!F20</f>
        <v>0</v>
      </c>
      <c r="N20" s="283">
        <f t="shared" si="1"/>
        <v>1725</v>
      </c>
      <c r="O20" s="283">
        <v>0</v>
      </c>
      <c r="P20" s="65"/>
    </row>
    <row r="21" spans="1:16" ht="21.75" customHeight="1" x14ac:dyDescent="0.2">
      <c r="A21" s="166" t="s">
        <v>16</v>
      </c>
      <c r="B21" s="223">
        <v>41</v>
      </c>
      <c r="C21" s="223">
        <v>0</v>
      </c>
      <c r="D21" s="223">
        <v>41</v>
      </c>
      <c r="E21" s="283">
        <v>154900</v>
      </c>
      <c r="F21" s="283">
        <v>0</v>
      </c>
      <c r="G21" s="283">
        <f t="shared" si="2"/>
        <v>3778.0487804878048</v>
      </c>
      <c r="H21" s="283">
        <v>0</v>
      </c>
      <c r="I21" s="283">
        <f>'13'!C21+'13'!J21+'13ث'!B21</f>
        <v>80</v>
      </c>
      <c r="J21" s="283">
        <f>'13'!D21+'13'!K21+'13ث'!C21</f>
        <v>0</v>
      </c>
      <c r="K21" s="283">
        <f t="shared" si="0"/>
        <v>80</v>
      </c>
      <c r="L21" s="283">
        <f>'13'!F21+'13'!M21+'13ث'!E21</f>
        <v>275300</v>
      </c>
      <c r="M21" s="283">
        <f>'13'!G21+'13'!N21+'13ث'!F21</f>
        <v>0</v>
      </c>
      <c r="N21" s="283">
        <f t="shared" si="1"/>
        <v>3441.25</v>
      </c>
      <c r="O21" s="283">
        <v>0</v>
      </c>
      <c r="P21" s="65"/>
    </row>
    <row r="22" spans="1:16" ht="21.75" customHeight="1" x14ac:dyDescent="0.2">
      <c r="A22" s="166" t="s">
        <v>38</v>
      </c>
      <c r="B22" s="223">
        <v>41</v>
      </c>
      <c r="C22" s="223">
        <v>2</v>
      </c>
      <c r="D22" s="223">
        <v>43</v>
      </c>
      <c r="E22" s="283">
        <v>212000</v>
      </c>
      <c r="F22" s="283">
        <v>6000</v>
      </c>
      <c r="G22" s="283">
        <f t="shared" si="2"/>
        <v>5170.7317073170734</v>
      </c>
      <c r="H22" s="283">
        <f t="shared" si="4"/>
        <v>3000</v>
      </c>
      <c r="I22" s="283">
        <f>'13'!C22+'13'!J22+'13ث'!B22</f>
        <v>112</v>
      </c>
      <c r="J22" s="283">
        <f>'13'!D22+'13'!K22+'13ث'!C22</f>
        <v>2</v>
      </c>
      <c r="K22" s="283">
        <f t="shared" si="0"/>
        <v>114</v>
      </c>
      <c r="L22" s="283">
        <f>'13'!F22+'13'!M22+'13ث'!E22</f>
        <v>462400</v>
      </c>
      <c r="M22" s="283">
        <f>'13'!G22+'13'!N22+'13ث'!F22</f>
        <v>6000</v>
      </c>
      <c r="N22" s="283">
        <f t="shared" si="1"/>
        <v>4128.5714285714284</v>
      </c>
      <c r="O22" s="283">
        <f t="shared" si="3"/>
        <v>3000</v>
      </c>
      <c r="P22" s="65"/>
    </row>
    <row r="23" spans="1:16" ht="21.75" customHeight="1" x14ac:dyDescent="0.2">
      <c r="A23" s="166" t="s">
        <v>17</v>
      </c>
      <c r="B23" s="223">
        <v>24</v>
      </c>
      <c r="C23" s="223">
        <v>0</v>
      </c>
      <c r="D23" s="223">
        <v>24</v>
      </c>
      <c r="E23" s="283">
        <v>78200</v>
      </c>
      <c r="F23" s="283">
        <v>0</v>
      </c>
      <c r="G23" s="283">
        <f t="shared" si="2"/>
        <v>3258.3333333333335</v>
      </c>
      <c r="H23" s="283">
        <v>0</v>
      </c>
      <c r="I23" s="283">
        <f>'13'!C23+'13'!J23+'13ث'!B23</f>
        <v>55</v>
      </c>
      <c r="J23" s="283">
        <f>'13'!D23+'13'!K23+'13ث'!C23</f>
        <v>0</v>
      </c>
      <c r="K23" s="283">
        <f t="shared" si="0"/>
        <v>55</v>
      </c>
      <c r="L23" s="283">
        <f>'13'!F23+'13'!M23+'13ث'!E23</f>
        <v>150300</v>
      </c>
      <c r="M23" s="283">
        <f>'13'!G23+'13'!N23+'13ث'!F23</f>
        <v>0</v>
      </c>
      <c r="N23" s="283">
        <f t="shared" si="1"/>
        <v>2732.7272727272725</v>
      </c>
      <c r="O23" s="283">
        <v>0</v>
      </c>
      <c r="P23" s="65"/>
    </row>
    <row r="24" spans="1:16" ht="21.75" customHeight="1" x14ac:dyDescent="0.2">
      <c r="A24" s="168" t="s">
        <v>213</v>
      </c>
      <c r="B24" s="223">
        <f>SUM(B9:B23)</f>
        <v>736</v>
      </c>
      <c r="C24" s="223">
        <f>SUM(C9:C23)</f>
        <v>14</v>
      </c>
      <c r="D24" s="223">
        <f>SUM(D9:D23)</f>
        <v>750</v>
      </c>
      <c r="E24" s="283">
        <f>SUM(E9:E23)</f>
        <v>3036033</v>
      </c>
      <c r="F24" s="283">
        <f>SUM(F9:F23)</f>
        <v>48134</v>
      </c>
      <c r="G24" s="283">
        <f t="shared" si="2"/>
        <v>4125.044836956522</v>
      </c>
      <c r="H24" s="283">
        <f t="shared" si="4"/>
        <v>3438.1428571428573</v>
      </c>
      <c r="I24" s="283">
        <f>'13'!C24+'13'!J24+'13ث'!B24</f>
        <v>5650</v>
      </c>
      <c r="J24" s="283">
        <f>'13'!D24+'13'!K24+'13ث'!C24</f>
        <v>58</v>
      </c>
      <c r="K24" s="283">
        <f>SUM(K9:K23)</f>
        <v>5708</v>
      </c>
      <c r="L24" s="283">
        <f>'13'!F24+'13'!M24+'13ث'!E24</f>
        <v>11624244</v>
      </c>
      <c r="M24" s="283">
        <f>'13'!G24+'13'!N24+'13ث'!F24</f>
        <v>148541</v>
      </c>
      <c r="N24" s="283">
        <f t="shared" si="1"/>
        <v>2057.3883185840709</v>
      </c>
      <c r="O24" s="283">
        <f t="shared" si="3"/>
        <v>2561.0517241379312</v>
      </c>
      <c r="P24" s="65"/>
    </row>
    <row r="25" spans="1:16" x14ac:dyDescent="0.2">
      <c r="P25" s="65"/>
    </row>
    <row r="26" spans="1:16" ht="12.75" customHeight="1" x14ac:dyDescent="0.2">
      <c r="P26" s="65"/>
    </row>
    <row r="27" spans="1:16" x14ac:dyDescent="0.2">
      <c r="L27" s="188"/>
      <c r="P27" s="65"/>
    </row>
    <row r="28" spans="1:16" x14ac:dyDescent="0.2">
      <c r="P28" s="65"/>
    </row>
    <row r="29" spans="1:16" x14ac:dyDescent="0.2">
      <c r="P29" s="65"/>
    </row>
    <row r="30" spans="1:16" x14ac:dyDescent="0.2">
      <c r="P30" s="65"/>
    </row>
    <row r="31" spans="1:16" x14ac:dyDescent="0.2">
      <c r="P31" s="65"/>
    </row>
    <row r="32" spans="1:16" ht="12.75" customHeight="1" x14ac:dyDescent="0.2">
      <c r="P32" s="65"/>
    </row>
    <row r="33" spans="16:16" x14ac:dyDescent="0.2">
      <c r="P33" s="65"/>
    </row>
    <row r="34" spans="16:16" x14ac:dyDescent="0.2">
      <c r="P34" s="65"/>
    </row>
    <row r="35" spans="16:16" x14ac:dyDescent="0.2">
      <c r="P35" s="65"/>
    </row>
    <row r="36" spans="16:16" x14ac:dyDescent="0.2">
      <c r="P36" s="65"/>
    </row>
    <row r="37" spans="16:16" x14ac:dyDescent="0.2">
      <c r="P37" s="65"/>
    </row>
    <row r="38" spans="16:16" ht="12.75" customHeight="1" x14ac:dyDescent="0.2">
      <c r="P38" s="65"/>
    </row>
    <row r="39" spans="16:16" x14ac:dyDescent="0.2">
      <c r="P39" s="65"/>
    </row>
    <row r="40" spans="16:16" x14ac:dyDescent="0.2">
      <c r="P40" s="65"/>
    </row>
    <row r="41" spans="16:16" x14ac:dyDescent="0.2">
      <c r="P41" s="65"/>
    </row>
    <row r="42" spans="16:16" x14ac:dyDescent="0.2">
      <c r="P42" s="65"/>
    </row>
    <row r="43" spans="16:16" x14ac:dyDescent="0.2">
      <c r="P43" s="65"/>
    </row>
    <row r="44" spans="16:16" ht="12.75" customHeight="1" x14ac:dyDescent="0.2">
      <c r="P44" s="65"/>
    </row>
    <row r="45" spans="16:16" x14ac:dyDescent="0.2">
      <c r="P45" s="65"/>
    </row>
    <row r="46" spans="16:16" x14ac:dyDescent="0.2">
      <c r="P46" s="65"/>
    </row>
    <row r="47" spans="16:16" x14ac:dyDescent="0.2">
      <c r="P47" s="65"/>
    </row>
    <row r="48" spans="16:16" x14ac:dyDescent="0.2">
      <c r="P48" s="65"/>
    </row>
    <row r="49" spans="16:16" x14ac:dyDescent="0.2">
      <c r="P49" s="65"/>
    </row>
    <row r="50" spans="16:16" ht="12.75" customHeight="1" x14ac:dyDescent="0.2">
      <c r="P50" s="65"/>
    </row>
    <row r="51" spans="16:16" x14ac:dyDescent="0.2">
      <c r="P51" s="65"/>
    </row>
    <row r="52" spans="16:16" x14ac:dyDescent="0.2">
      <c r="P52" s="65"/>
    </row>
    <row r="53" spans="16:16" x14ac:dyDescent="0.2">
      <c r="P53" s="65"/>
    </row>
    <row r="54" spans="16:16" x14ac:dyDescent="0.2">
      <c r="P54" s="65"/>
    </row>
    <row r="55" spans="16:16" x14ac:dyDescent="0.2">
      <c r="P55" s="65"/>
    </row>
    <row r="56" spans="16:16" ht="12.75" customHeight="1" x14ac:dyDescent="0.2">
      <c r="P56" s="65"/>
    </row>
    <row r="57" spans="16:16" x14ac:dyDescent="0.2">
      <c r="P57" s="65"/>
    </row>
    <row r="58" spans="16:16" x14ac:dyDescent="0.2">
      <c r="P58" s="65"/>
    </row>
    <row r="59" spans="16:16" x14ac:dyDescent="0.2">
      <c r="P59" s="65"/>
    </row>
    <row r="60" spans="16:16" x14ac:dyDescent="0.2">
      <c r="P60" s="65"/>
    </row>
    <row r="61" spans="16:16" x14ac:dyDescent="0.2">
      <c r="P61" s="65"/>
    </row>
  </sheetData>
  <mergeCells count="11">
    <mergeCell ref="A1:O1"/>
    <mergeCell ref="A3:A8"/>
    <mergeCell ref="I3:K7"/>
    <mergeCell ref="L3:M7"/>
    <mergeCell ref="N3:O7"/>
    <mergeCell ref="B5:B8"/>
    <mergeCell ref="C5:C8"/>
    <mergeCell ref="D5:D8"/>
    <mergeCell ref="E5:F7"/>
    <mergeCell ref="G5:H7"/>
    <mergeCell ref="B3:H4"/>
  </mergeCells>
  <printOptions horizontalCentered="1" verticalCentered="1"/>
  <pageMargins left="0" right="0" top="0.5" bottom="0.5" header="0.5" footer="0.5"/>
  <pageSetup orientation="landscape" r:id="rId1"/>
  <headerFooter alignWithMargins="0">
    <oddFooter>&amp;C29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36"/>
  <sheetViews>
    <sheetView rightToLeft="1" workbookViewId="0">
      <selection activeCell="I4" sqref="I4"/>
    </sheetView>
  </sheetViews>
  <sheetFormatPr defaultRowHeight="12.75" x14ac:dyDescent="0.2"/>
  <cols>
    <col min="1" max="1" width="5.140625" customWidth="1"/>
    <col min="2" max="2" width="12.140625" customWidth="1"/>
    <col min="3" max="3" width="12.85546875" customWidth="1"/>
    <col min="4" max="4" width="13.42578125" customWidth="1"/>
    <col min="5" max="5" width="12.7109375" customWidth="1"/>
    <col min="7" max="7" width="6.7109375" customWidth="1"/>
  </cols>
  <sheetData>
    <row r="1" spans="2:11" ht="16.5" customHeight="1" x14ac:dyDescent="0.2">
      <c r="B1" s="292"/>
      <c r="C1" s="292"/>
      <c r="D1" s="292"/>
    </row>
    <row r="2" spans="2:11" ht="24.75" x14ac:dyDescent="0.2">
      <c r="B2" s="300" t="s">
        <v>280</v>
      </c>
      <c r="C2" s="300"/>
      <c r="D2" s="300"/>
      <c r="E2" s="300"/>
      <c r="F2" s="300"/>
      <c r="I2" s="61"/>
      <c r="K2" s="193"/>
    </row>
    <row r="3" spans="2:11" ht="19.5" customHeight="1" x14ac:dyDescent="0.2">
      <c r="B3" s="300" t="s">
        <v>19</v>
      </c>
      <c r="C3" s="300"/>
      <c r="D3" s="300"/>
      <c r="E3" s="300"/>
      <c r="F3" s="300"/>
    </row>
    <row r="4" spans="2:11" ht="21.75" customHeight="1" x14ac:dyDescent="0.2">
      <c r="B4" s="301" t="s">
        <v>20</v>
      </c>
      <c r="C4" s="302"/>
      <c r="D4" s="302"/>
      <c r="E4" s="66"/>
      <c r="F4" s="66"/>
      <c r="I4" s="34"/>
    </row>
    <row r="5" spans="2:11" ht="23.25" customHeight="1" x14ac:dyDescent="0.2">
      <c r="B5" s="303" t="s">
        <v>21</v>
      </c>
      <c r="C5" s="305" t="s">
        <v>22</v>
      </c>
      <c r="D5" s="305"/>
      <c r="E5" s="305"/>
      <c r="F5" s="306" t="s">
        <v>18</v>
      </c>
      <c r="I5" s="34"/>
    </row>
    <row r="6" spans="2:11" ht="15" x14ac:dyDescent="0.2">
      <c r="B6" s="304"/>
      <c r="C6" s="70" t="s">
        <v>23</v>
      </c>
      <c r="D6" s="70" t="s">
        <v>24</v>
      </c>
      <c r="E6" s="71" t="s">
        <v>25</v>
      </c>
      <c r="F6" s="306"/>
      <c r="I6" s="34"/>
    </row>
    <row r="7" spans="2:11" ht="15" x14ac:dyDescent="0.2">
      <c r="B7" s="67" t="s">
        <v>26</v>
      </c>
      <c r="C7" s="50">
        <v>2</v>
      </c>
      <c r="D7" s="50">
        <v>5</v>
      </c>
      <c r="E7" s="52">
        <v>1</v>
      </c>
      <c r="F7" s="51">
        <v>8</v>
      </c>
      <c r="I7" s="34"/>
      <c r="J7" s="191"/>
    </row>
    <row r="8" spans="2:11" ht="15" x14ac:dyDescent="0.2">
      <c r="B8" s="68" t="s">
        <v>27</v>
      </c>
      <c r="C8" s="282">
        <v>1529</v>
      </c>
      <c r="D8" s="282">
        <v>290</v>
      </c>
      <c r="E8" s="282">
        <v>4</v>
      </c>
      <c r="F8" s="283" t="s">
        <v>336</v>
      </c>
      <c r="H8" s="192"/>
      <c r="I8" s="34"/>
    </row>
    <row r="9" spans="2:11" ht="15" x14ac:dyDescent="0.2">
      <c r="B9" s="68" t="s">
        <v>28</v>
      </c>
      <c r="C9" s="282">
        <f>SUM(C7:C8)</f>
        <v>1531</v>
      </c>
      <c r="D9" s="282">
        <f>SUM(D7:D8)</f>
        <v>295</v>
      </c>
      <c r="E9" s="282">
        <f>SUM(E7:E8)</f>
        <v>5</v>
      </c>
      <c r="F9" s="283">
        <v>1752</v>
      </c>
      <c r="I9" s="34"/>
    </row>
    <row r="10" spans="2:11" ht="15.75" customHeight="1" x14ac:dyDescent="0.2">
      <c r="B10" s="298" t="s">
        <v>168</v>
      </c>
      <c r="C10" s="299"/>
      <c r="D10" s="299"/>
      <c r="E10" s="299"/>
      <c r="F10" s="299"/>
    </row>
    <row r="17" spans="1:1" ht="17.25" customHeight="1" x14ac:dyDescent="0.2"/>
    <row r="18" spans="1:1" ht="17.25" customHeight="1" x14ac:dyDescent="0.2">
      <c r="A18" s="17"/>
    </row>
    <row r="19" spans="1:1" ht="17.25" customHeight="1" x14ac:dyDescent="0.2">
      <c r="A19" s="17"/>
    </row>
    <row r="20" spans="1:1" ht="17.25" customHeight="1" x14ac:dyDescent="0.2">
      <c r="A20" s="17"/>
    </row>
    <row r="21" spans="1:1" ht="17.25" customHeight="1" x14ac:dyDescent="0.2">
      <c r="A21" s="17"/>
    </row>
    <row r="22" spans="1:1" ht="17.25" customHeight="1" x14ac:dyDescent="0.2">
      <c r="A22" s="17"/>
    </row>
    <row r="23" spans="1:1" ht="17.25" customHeight="1" x14ac:dyDescent="0.2">
      <c r="A23" s="17"/>
    </row>
    <row r="24" spans="1:1" ht="17.25" customHeight="1" x14ac:dyDescent="0.2">
      <c r="A24" s="17"/>
    </row>
    <row r="25" spans="1:1" ht="17.25" customHeight="1" x14ac:dyDescent="0.2">
      <c r="A25" s="17"/>
    </row>
    <row r="26" spans="1:1" ht="17.25" customHeight="1" x14ac:dyDescent="0.2">
      <c r="A26" s="17"/>
    </row>
    <row r="27" spans="1:1" ht="17.25" customHeight="1" x14ac:dyDescent="0.2">
      <c r="A27" s="17"/>
    </row>
    <row r="28" spans="1:1" ht="17.25" customHeight="1" x14ac:dyDescent="0.2">
      <c r="A28" s="17"/>
    </row>
    <row r="29" spans="1:1" ht="17.25" customHeight="1" x14ac:dyDescent="0.2">
      <c r="A29" s="17"/>
    </row>
    <row r="30" spans="1:1" ht="17.25" customHeight="1" x14ac:dyDescent="0.2">
      <c r="A30" s="17"/>
    </row>
    <row r="31" spans="1:1" x14ac:dyDescent="0.2">
      <c r="A31" s="17"/>
    </row>
    <row r="32" spans="1:1" ht="10.5" customHeight="1" x14ac:dyDescent="0.2">
      <c r="A32" s="17"/>
    </row>
    <row r="33" spans="1:1" ht="24.75" hidden="1" customHeight="1" x14ac:dyDescent="0.2">
      <c r="A33" s="17"/>
    </row>
    <row r="34" spans="1:1" x14ac:dyDescent="0.2">
      <c r="A34" s="17"/>
    </row>
    <row r="35" spans="1:1" x14ac:dyDescent="0.2">
      <c r="A35" s="17"/>
    </row>
    <row r="36" spans="1:1" x14ac:dyDescent="0.2">
      <c r="A36" s="17"/>
    </row>
  </sheetData>
  <mergeCells count="8">
    <mergeCell ref="B10:F10"/>
    <mergeCell ref="B1:D1"/>
    <mergeCell ref="B2:F2"/>
    <mergeCell ref="B3:F3"/>
    <mergeCell ref="B4:D4"/>
    <mergeCell ref="B5:B6"/>
    <mergeCell ref="C5:E5"/>
    <mergeCell ref="F5:F6"/>
  </mergeCells>
  <printOptions horizontalCentered="1" verticalCentered="1"/>
  <pageMargins left="0.3" right="0.7" top="0.75" bottom="0.75" header="3" footer="0.3"/>
  <pageSetup paperSize="9" orientation="portrait" r:id="rId1"/>
  <headerFooter>
    <oddFooter>&amp;C10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9"/>
  <sheetViews>
    <sheetView rightToLeft="1" topLeftCell="A31" workbookViewId="0">
      <selection activeCell="M45" sqref="M45"/>
    </sheetView>
  </sheetViews>
  <sheetFormatPr defaultColWidth="9.140625" defaultRowHeight="12.75" x14ac:dyDescent="0.2"/>
  <cols>
    <col min="1" max="1" width="8.85546875" style="10" customWidth="1"/>
    <col min="2" max="2" width="9.5703125" style="10" customWidth="1"/>
    <col min="3" max="3" width="8.28515625" style="10" customWidth="1"/>
    <col min="4" max="4" width="11.28515625" style="10" customWidth="1"/>
    <col min="5" max="5" width="7" style="10" customWidth="1"/>
    <col min="6" max="6" width="9.7109375" style="10" customWidth="1"/>
    <col min="7" max="7" width="6.5703125" style="10" customWidth="1"/>
    <col min="8" max="8" width="8.42578125" style="10" customWidth="1"/>
    <col min="9" max="9" width="8" style="10" customWidth="1"/>
    <col min="10" max="10" width="12.85546875" style="13" customWidth="1"/>
    <col min="11" max="16384" width="9.140625" style="10"/>
  </cols>
  <sheetData>
    <row r="1" spans="1:12" ht="21" customHeight="1" x14ac:dyDescent="0.25">
      <c r="A1" s="441" t="s">
        <v>290</v>
      </c>
      <c r="B1" s="441"/>
      <c r="C1" s="441"/>
      <c r="D1" s="441"/>
      <c r="E1" s="441"/>
      <c r="F1" s="441"/>
      <c r="G1" s="441"/>
      <c r="H1" s="441"/>
      <c r="I1" s="441"/>
      <c r="J1" s="441"/>
      <c r="K1" s="14"/>
    </row>
    <row r="2" spans="1:12" ht="17.25" customHeight="1" x14ac:dyDescent="0.25">
      <c r="A2" s="163" t="s">
        <v>162</v>
      </c>
      <c r="B2" s="163"/>
      <c r="C2" s="163"/>
      <c r="D2" s="163"/>
      <c r="E2" s="163"/>
      <c r="F2" s="163"/>
      <c r="G2" s="163"/>
      <c r="H2" s="163"/>
      <c r="I2" s="445" t="s">
        <v>227</v>
      </c>
      <c r="J2" s="445"/>
      <c r="K2" s="14"/>
    </row>
    <row r="3" spans="1:12" ht="15.75" customHeight="1" x14ac:dyDescent="0.2">
      <c r="A3" s="438" t="s">
        <v>29</v>
      </c>
      <c r="B3" s="438" t="s">
        <v>247</v>
      </c>
      <c r="C3" s="382" t="s">
        <v>274</v>
      </c>
      <c r="D3" s="442"/>
      <c r="E3" s="442"/>
      <c r="F3" s="442"/>
      <c r="G3" s="442"/>
      <c r="H3" s="442"/>
      <c r="I3" s="442"/>
      <c r="J3" s="442"/>
      <c r="K3" s="14"/>
    </row>
    <row r="4" spans="1:12" ht="15" customHeight="1" x14ac:dyDescent="0.2">
      <c r="A4" s="438"/>
      <c r="B4" s="438"/>
      <c r="C4" s="443" t="s">
        <v>79</v>
      </c>
      <c r="D4" s="443"/>
      <c r="E4" s="443" t="s">
        <v>80</v>
      </c>
      <c r="F4" s="443" t="s">
        <v>80</v>
      </c>
      <c r="G4" s="443" t="s">
        <v>81</v>
      </c>
      <c r="H4" s="443"/>
      <c r="I4" s="443" t="s">
        <v>18</v>
      </c>
      <c r="J4" s="444"/>
      <c r="K4" s="14"/>
    </row>
    <row r="5" spans="1:12" ht="15" x14ac:dyDescent="0.25">
      <c r="A5" s="439"/>
      <c r="B5" s="439"/>
      <c r="C5" s="94" t="s">
        <v>82</v>
      </c>
      <c r="D5" s="94" t="s">
        <v>83</v>
      </c>
      <c r="E5" s="94" t="s">
        <v>82</v>
      </c>
      <c r="F5" s="94" t="s">
        <v>83</v>
      </c>
      <c r="G5" s="94" t="s">
        <v>82</v>
      </c>
      <c r="H5" s="94" t="s">
        <v>83</v>
      </c>
      <c r="I5" s="94" t="s">
        <v>82</v>
      </c>
      <c r="J5" s="95" t="s">
        <v>83</v>
      </c>
      <c r="K5" s="14"/>
    </row>
    <row r="6" spans="1:12" ht="19.5" customHeight="1" x14ac:dyDescent="0.2">
      <c r="A6" s="438" t="s">
        <v>4</v>
      </c>
      <c r="B6" s="129" t="s">
        <v>84</v>
      </c>
      <c r="C6" s="283">
        <v>0</v>
      </c>
      <c r="D6" s="283">
        <v>0</v>
      </c>
      <c r="E6" s="283">
        <v>0</v>
      </c>
      <c r="F6" s="283">
        <v>0</v>
      </c>
      <c r="G6" s="283">
        <v>0</v>
      </c>
      <c r="H6" s="283">
        <v>0</v>
      </c>
      <c r="I6" s="283">
        <v>0</v>
      </c>
      <c r="J6" s="283">
        <v>0</v>
      </c>
      <c r="K6" s="14"/>
    </row>
    <row r="7" spans="1:12" ht="19.5" customHeight="1" x14ac:dyDescent="0.2">
      <c r="A7" s="438"/>
      <c r="B7" s="129" t="s">
        <v>85</v>
      </c>
      <c r="C7" s="283">
        <v>193</v>
      </c>
      <c r="D7" s="283">
        <v>121343</v>
      </c>
      <c r="E7" s="283">
        <v>0</v>
      </c>
      <c r="F7" s="283">
        <v>0</v>
      </c>
      <c r="G7" s="283">
        <v>0</v>
      </c>
      <c r="H7" s="283">
        <v>0</v>
      </c>
      <c r="I7" s="283">
        <f>SUM(C7,E7,G7)</f>
        <v>193</v>
      </c>
      <c r="J7" s="283">
        <f>SUM(D7,F7,H7)</f>
        <v>121343</v>
      </c>
      <c r="K7" s="14"/>
      <c r="L7" s="225"/>
    </row>
    <row r="8" spans="1:12" ht="19.5" customHeight="1" x14ac:dyDescent="0.2">
      <c r="A8" s="438"/>
      <c r="B8" s="129" t="s">
        <v>86</v>
      </c>
      <c r="C8" s="283">
        <v>0</v>
      </c>
      <c r="D8" s="283">
        <v>0</v>
      </c>
      <c r="E8" s="283">
        <v>0</v>
      </c>
      <c r="F8" s="283">
        <v>0</v>
      </c>
      <c r="G8" s="283">
        <v>0</v>
      </c>
      <c r="H8" s="283">
        <v>0</v>
      </c>
      <c r="I8" s="283">
        <f t="shared" ref="I8:I37" si="0">SUM(C8,E8,G8)</f>
        <v>0</v>
      </c>
      <c r="J8" s="283">
        <f t="shared" ref="J8:J37" si="1">SUM(D8,F8,H8)</f>
        <v>0</v>
      </c>
      <c r="K8" s="14"/>
      <c r="L8" s="225"/>
    </row>
    <row r="9" spans="1:12" ht="19.5" customHeight="1" x14ac:dyDescent="0.2">
      <c r="A9" s="439"/>
      <c r="B9" s="129" t="s">
        <v>18</v>
      </c>
      <c r="C9" s="283">
        <v>193</v>
      </c>
      <c r="D9" s="283">
        <f>SUM(D7:D8)</f>
        <v>121343</v>
      </c>
      <c r="E9" s="283">
        <v>0</v>
      </c>
      <c r="F9" s="283">
        <v>0</v>
      </c>
      <c r="G9" s="283">
        <v>0</v>
      </c>
      <c r="H9" s="283">
        <v>0</v>
      </c>
      <c r="I9" s="283">
        <f t="shared" si="0"/>
        <v>193</v>
      </c>
      <c r="J9" s="283">
        <f t="shared" si="1"/>
        <v>121343</v>
      </c>
      <c r="K9" s="14"/>
      <c r="L9" s="225"/>
    </row>
    <row r="10" spans="1:12" ht="19.5" customHeight="1" x14ac:dyDescent="0.2">
      <c r="A10" s="437" t="s">
        <v>5</v>
      </c>
      <c r="B10" s="129" t="s">
        <v>84</v>
      </c>
      <c r="C10" s="283">
        <v>0</v>
      </c>
      <c r="D10" s="283">
        <v>0</v>
      </c>
      <c r="E10" s="283">
        <v>0</v>
      </c>
      <c r="F10" s="283">
        <v>0</v>
      </c>
      <c r="G10" s="283">
        <v>0</v>
      </c>
      <c r="H10" s="283">
        <v>0</v>
      </c>
      <c r="I10" s="283">
        <f t="shared" si="0"/>
        <v>0</v>
      </c>
      <c r="J10" s="283">
        <f t="shared" si="1"/>
        <v>0</v>
      </c>
      <c r="K10" s="260"/>
      <c r="L10" s="225"/>
    </row>
    <row r="11" spans="1:12" ht="19.5" customHeight="1" x14ac:dyDescent="0.2">
      <c r="A11" s="438"/>
      <c r="B11" s="129" t="s">
        <v>85</v>
      </c>
      <c r="C11" s="283">
        <v>138</v>
      </c>
      <c r="D11" s="283">
        <v>122371</v>
      </c>
      <c r="E11" s="283">
        <v>0</v>
      </c>
      <c r="F11" s="283">
        <v>0</v>
      </c>
      <c r="G11" s="283">
        <v>0</v>
      </c>
      <c r="H11" s="283">
        <v>0</v>
      </c>
      <c r="I11" s="283">
        <f t="shared" si="0"/>
        <v>138</v>
      </c>
      <c r="J11" s="283">
        <f t="shared" si="1"/>
        <v>122371</v>
      </c>
      <c r="K11" s="260"/>
      <c r="L11" s="225"/>
    </row>
    <row r="12" spans="1:12" ht="19.5" customHeight="1" x14ac:dyDescent="0.2">
      <c r="A12" s="438"/>
      <c r="B12" s="129" t="s">
        <v>86</v>
      </c>
      <c r="C12" s="283">
        <v>0</v>
      </c>
      <c r="D12" s="283">
        <v>0</v>
      </c>
      <c r="E12" s="283">
        <v>0</v>
      </c>
      <c r="F12" s="283">
        <v>0</v>
      </c>
      <c r="G12" s="283">
        <v>0</v>
      </c>
      <c r="H12" s="283">
        <v>0</v>
      </c>
      <c r="I12" s="283">
        <f t="shared" si="0"/>
        <v>0</v>
      </c>
      <c r="J12" s="283">
        <f t="shared" si="1"/>
        <v>0</v>
      </c>
      <c r="K12" s="260"/>
      <c r="L12" s="225"/>
    </row>
    <row r="13" spans="1:12" ht="19.5" customHeight="1" x14ac:dyDescent="0.2">
      <c r="A13" s="439"/>
      <c r="B13" s="129" t="s">
        <v>18</v>
      </c>
      <c r="C13" s="283">
        <f>SUM(C11:C12)</f>
        <v>138</v>
      </c>
      <c r="D13" s="283">
        <f>SUM(D11:D12)</f>
        <v>122371</v>
      </c>
      <c r="E13" s="283">
        <v>0</v>
      </c>
      <c r="F13" s="283">
        <v>0</v>
      </c>
      <c r="G13" s="283">
        <v>0</v>
      </c>
      <c r="H13" s="283">
        <v>0</v>
      </c>
      <c r="I13" s="283">
        <f t="shared" si="0"/>
        <v>138</v>
      </c>
      <c r="J13" s="283">
        <f t="shared" si="1"/>
        <v>122371</v>
      </c>
      <c r="K13" s="260"/>
      <c r="L13" s="225"/>
    </row>
    <row r="14" spans="1:12" ht="19.5" customHeight="1" x14ac:dyDescent="0.2">
      <c r="A14" s="437" t="s">
        <v>36</v>
      </c>
      <c r="B14" s="129" t="s">
        <v>84</v>
      </c>
      <c r="C14" s="283">
        <v>0</v>
      </c>
      <c r="D14" s="283">
        <v>0</v>
      </c>
      <c r="E14" s="283">
        <v>0</v>
      </c>
      <c r="F14" s="283">
        <v>0</v>
      </c>
      <c r="G14" s="283">
        <v>0</v>
      </c>
      <c r="H14" s="283">
        <v>0</v>
      </c>
      <c r="I14" s="283">
        <f t="shared" si="0"/>
        <v>0</v>
      </c>
      <c r="J14" s="283">
        <f t="shared" si="1"/>
        <v>0</v>
      </c>
      <c r="K14" s="260"/>
      <c r="L14" s="225"/>
    </row>
    <row r="15" spans="1:12" ht="19.5" customHeight="1" x14ac:dyDescent="0.2">
      <c r="A15" s="438"/>
      <c r="B15" s="129" t="s">
        <v>85</v>
      </c>
      <c r="C15" s="283">
        <v>483</v>
      </c>
      <c r="D15" s="283">
        <v>449880</v>
      </c>
      <c r="E15" s="283">
        <v>107</v>
      </c>
      <c r="F15" s="283">
        <v>29346</v>
      </c>
      <c r="G15" s="283">
        <v>0</v>
      </c>
      <c r="H15" s="283">
        <v>0</v>
      </c>
      <c r="I15" s="283">
        <f t="shared" si="0"/>
        <v>590</v>
      </c>
      <c r="J15" s="283">
        <f t="shared" si="1"/>
        <v>479226</v>
      </c>
      <c r="K15" s="260"/>
      <c r="L15" s="225"/>
    </row>
    <row r="16" spans="1:12" ht="19.5" customHeight="1" x14ac:dyDescent="0.2">
      <c r="A16" s="438"/>
      <c r="B16" s="129" t="s">
        <v>86</v>
      </c>
      <c r="C16" s="283">
        <v>0</v>
      </c>
      <c r="D16" s="283">
        <v>0</v>
      </c>
      <c r="E16" s="283">
        <v>0</v>
      </c>
      <c r="F16" s="283">
        <v>0</v>
      </c>
      <c r="G16" s="283">
        <v>0</v>
      </c>
      <c r="H16" s="283">
        <v>0</v>
      </c>
      <c r="I16" s="283">
        <f t="shared" si="0"/>
        <v>0</v>
      </c>
      <c r="J16" s="283">
        <f t="shared" si="1"/>
        <v>0</v>
      </c>
      <c r="K16" s="260"/>
      <c r="L16" s="225"/>
    </row>
    <row r="17" spans="1:13" ht="19.5" customHeight="1" x14ac:dyDescent="0.2">
      <c r="A17" s="439"/>
      <c r="B17" s="129" t="s">
        <v>18</v>
      </c>
      <c r="C17" s="283">
        <f>SUM(C15:C16)</f>
        <v>483</v>
      </c>
      <c r="D17" s="283">
        <f>SUM(D15:D16)</f>
        <v>449880</v>
      </c>
      <c r="E17" s="283">
        <v>107</v>
      </c>
      <c r="F17" s="283">
        <v>29346</v>
      </c>
      <c r="G17" s="283">
        <v>0</v>
      </c>
      <c r="H17" s="283">
        <v>0</v>
      </c>
      <c r="I17" s="283">
        <f t="shared" si="0"/>
        <v>590</v>
      </c>
      <c r="J17" s="283">
        <f t="shared" si="1"/>
        <v>479226</v>
      </c>
      <c r="K17" s="260"/>
      <c r="L17" s="225"/>
    </row>
    <row r="18" spans="1:13" ht="19.5" customHeight="1" x14ac:dyDescent="0.2">
      <c r="A18" s="437" t="s">
        <v>7</v>
      </c>
      <c r="B18" s="129" t="s">
        <v>84</v>
      </c>
      <c r="C18" s="283">
        <v>0</v>
      </c>
      <c r="D18" s="283">
        <v>0</v>
      </c>
      <c r="E18" s="283">
        <v>218</v>
      </c>
      <c r="F18" s="283">
        <v>50140</v>
      </c>
      <c r="G18" s="283">
        <v>0</v>
      </c>
      <c r="H18" s="283">
        <v>0</v>
      </c>
      <c r="I18" s="283">
        <f t="shared" si="0"/>
        <v>218</v>
      </c>
      <c r="J18" s="283">
        <f t="shared" si="1"/>
        <v>50140</v>
      </c>
      <c r="K18" s="261"/>
      <c r="L18" s="262"/>
      <c r="M18" s="263"/>
    </row>
    <row r="19" spans="1:13" ht="19.5" customHeight="1" x14ac:dyDescent="0.2">
      <c r="A19" s="438"/>
      <c r="B19" s="129" t="s">
        <v>85</v>
      </c>
      <c r="C19" s="283">
        <v>14</v>
      </c>
      <c r="D19" s="283">
        <v>3010</v>
      </c>
      <c r="E19" s="283">
        <v>372</v>
      </c>
      <c r="F19" s="283">
        <v>85560</v>
      </c>
      <c r="G19" s="283">
        <v>0</v>
      </c>
      <c r="H19" s="283">
        <v>0</v>
      </c>
      <c r="I19" s="283">
        <f t="shared" si="0"/>
        <v>386</v>
      </c>
      <c r="J19" s="283">
        <f>SUM(D19,F19,H19)</f>
        <v>88570</v>
      </c>
      <c r="K19" s="261"/>
      <c r="L19" s="262"/>
      <c r="M19" s="263"/>
    </row>
    <row r="20" spans="1:13" ht="19.5" customHeight="1" x14ac:dyDescent="0.2">
      <c r="A20" s="438"/>
      <c r="B20" s="129" t="s">
        <v>86</v>
      </c>
      <c r="C20" s="283">
        <v>0</v>
      </c>
      <c r="D20" s="283">
        <v>0</v>
      </c>
      <c r="E20" s="283">
        <v>0</v>
      </c>
      <c r="F20" s="283">
        <v>0</v>
      </c>
      <c r="G20" s="283">
        <v>0</v>
      </c>
      <c r="H20" s="283">
        <v>0</v>
      </c>
      <c r="I20" s="283">
        <f t="shared" si="0"/>
        <v>0</v>
      </c>
      <c r="J20" s="283">
        <f t="shared" si="1"/>
        <v>0</v>
      </c>
      <c r="K20" s="260"/>
      <c r="L20" s="262"/>
      <c r="M20" s="263"/>
    </row>
    <row r="21" spans="1:13" ht="19.5" customHeight="1" x14ac:dyDescent="0.2">
      <c r="A21" s="439"/>
      <c r="B21" s="129" t="s">
        <v>18</v>
      </c>
      <c r="C21" s="283">
        <v>14</v>
      </c>
      <c r="D21" s="283">
        <v>3010</v>
      </c>
      <c r="E21" s="283">
        <f>SUM(E18:E20)</f>
        <v>590</v>
      </c>
      <c r="F21" s="283">
        <v>135700</v>
      </c>
      <c r="G21" s="283">
        <v>0</v>
      </c>
      <c r="H21" s="283">
        <v>0</v>
      </c>
      <c r="I21" s="283">
        <f t="shared" si="0"/>
        <v>604</v>
      </c>
      <c r="J21" s="283">
        <f>SUM(D21,F21,H21)</f>
        <v>138710</v>
      </c>
      <c r="K21" s="261"/>
      <c r="L21" s="262"/>
      <c r="M21" s="263"/>
    </row>
    <row r="22" spans="1:13" ht="19.5" customHeight="1" x14ac:dyDescent="0.2">
      <c r="A22" s="437" t="s">
        <v>8</v>
      </c>
      <c r="B22" s="129" t="s">
        <v>84</v>
      </c>
      <c r="C22" s="283">
        <v>5</v>
      </c>
      <c r="D22" s="283">
        <v>3963</v>
      </c>
      <c r="E22" s="283">
        <v>0</v>
      </c>
      <c r="F22" s="283">
        <v>0</v>
      </c>
      <c r="G22" s="283">
        <v>0</v>
      </c>
      <c r="H22" s="283">
        <v>0</v>
      </c>
      <c r="I22" s="283">
        <f t="shared" si="0"/>
        <v>5</v>
      </c>
      <c r="J22" s="283">
        <f t="shared" si="1"/>
        <v>3963</v>
      </c>
      <c r="K22" s="15"/>
      <c r="L22" s="225"/>
    </row>
    <row r="23" spans="1:13" ht="19.5" customHeight="1" x14ac:dyDescent="0.2">
      <c r="A23" s="438"/>
      <c r="B23" s="129" t="s">
        <v>85</v>
      </c>
      <c r="C23" s="283">
        <v>3733</v>
      </c>
      <c r="D23" s="283">
        <v>2229366</v>
      </c>
      <c r="E23" s="283">
        <v>0</v>
      </c>
      <c r="F23" s="283">
        <v>0</v>
      </c>
      <c r="G23" s="283">
        <v>0</v>
      </c>
      <c r="H23" s="283">
        <v>0</v>
      </c>
      <c r="I23" s="283">
        <f t="shared" si="0"/>
        <v>3733</v>
      </c>
      <c r="J23" s="283">
        <f t="shared" si="1"/>
        <v>2229366</v>
      </c>
      <c r="K23" s="14"/>
      <c r="L23" s="225"/>
    </row>
    <row r="24" spans="1:13" ht="19.5" customHeight="1" x14ac:dyDescent="0.2">
      <c r="A24" s="438"/>
      <c r="B24" s="129" t="s">
        <v>86</v>
      </c>
      <c r="C24" s="283">
        <v>0</v>
      </c>
      <c r="D24" s="283">
        <v>0</v>
      </c>
      <c r="E24" s="283">
        <v>0</v>
      </c>
      <c r="F24" s="283">
        <v>0</v>
      </c>
      <c r="G24" s="283">
        <v>0</v>
      </c>
      <c r="H24" s="283">
        <v>0</v>
      </c>
      <c r="I24" s="283">
        <f t="shared" si="0"/>
        <v>0</v>
      </c>
      <c r="J24" s="283">
        <f t="shared" si="1"/>
        <v>0</v>
      </c>
      <c r="K24" s="14"/>
      <c r="L24" s="225"/>
    </row>
    <row r="25" spans="1:13" ht="19.5" customHeight="1" x14ac:dyDescent="0.2">
      <c r="A25" s="439"/>
      <c r="B25" s="129" t="s">
        <v>18</v>
      </c>
      <c r="C25" s="283">
        <f>SUM(C22:C24)</f>
        <v>3738</v>
      </c>
      <c r="D25" s="283">
        <f>SUM(D22:D24)</f>
        <v>2233329</v>
      </c>
      <c r="E25" s="283">
        <v>0</v>
      </c>
      <c r="F25" s="283">
        <v>0</v>
      </c>
      <c r="G25" s="283">
        <v>0</v>
      </c>
      <c r="H25" s="283">
        <v>0</v>
      </c>
      <c r="I25" s="283">
        <f t="shared" si="0"/>
        <v>3738</v>
      </c>
      <c r="J25" s="283">
        <f t="shared" si="1"/>
        <v>2233329</v>
      </c>
      <c r="K25" s="14"/>
      <c r="L25" s="225"/>
    </row>
    <row r="26" spans="1:13" ht="19.5" customHeight="1" x14ac:dyDescent="0.2">
      <c r="A26" s="437" t="s">
        <v>9</v>
      </c>
      <c r="B26" s="129" t="s">
        <v>84</v>
      </c>
      <c r="C26" s="283">
        <v>0</v>
      </c>
      <c r="D26" s="283">
        <v>0</v>
      </c>
      <c r="E26" s="283">
        <v>0</v>
      </c>
      <c r="F26" s="283">
        <v>0</v>
      </c>
      <c r="G26" s="283">
        <v>0</v>
      </c>
      <c r="H26" s="283">
        <v>0</v>
      </c>
      <c r="I26" s="283">
        <f t="shared" si="0"/>
        <v>0</v>
      </c>
      <c r="J26" s="283">
        <f t="shared" si="1"/>
        <v>0</v>
      </c>
      <c r="L26" s="225"/>
    </row>
    <row r="27" spans="1:13" ht="19.5" customHeight="1" x14ac:dyDescent="0.2">
      <c r="A27" s="438"/>
      <c r="B27" s="129" t="s">
        <v>85</v>
      </c>
      <c r="C27" s="283">
        <v>1279</v>
      </c>
      <c r="D27" s="283">
        <v>947581</v>
      </c>
      <c r="E27" s="283">
        <v>17</v>
      </c>
      <c r="F27" s="283">
        <v>5318</v>
      </c>
      <c r="G27" s="283">
        <v>12</v>
      </c>
      <c r="H27" s="283">
        <v>3210</v>
      </c>
      <c r="I27" s="283">
        <f t="shared" si="0"/>
        <v>1308</v>
      </c>
      <c r="J27" s="283">
        <f t="shared" si="1"/>
        <v>956109</v>
      </c>
      <c r="L27" s="225"/>
    </row>
    <row r="28" spans="1:13" ht="19.5" customHeight="1" x14ac:dyDescent="0.2">
      <c r="A28" s="438"/>
      <c r="B28" s="129" t="s">
        <v>86</v>
      </c>
      <c r="C28" s="283">
        <v>12</v>
      </c>
      <c r="D28" s="283">
        <v>12780</v>
      </c>
      <c r="E28" s="283">
        <v>0</v>
      </c>
      <c r="F28" s="283">
        <v>0</v>
      </c>
      <c r="G28" s="283">
        <v>0</v>
      </c>
      <c r="H28" s="283">
        <v>0</v>
      </c>
      <c r="I28" s="283">
        <f t="shared" si="0"/>
        <v>12</v>
      </c>
      <c r="J28" s="283">
        <f t="shared" si="1"/>
        <v>12780</v>
      </c>
      <c r="L28" s="225"/>
    </row>
    <row r="29" spans="1:13" ht="19.5" customHeight="1" x14ac:dyDescent="0.2">
      <c r="A29" s="439"/>
      <c r="B29" s="129" t="s">
        <v>18</v>
      </c>
      <c r="C29" s="283">
        <f>SUM(C26:C28)</f>
        <v>1291</v>
      </c>
      <c r="D29" s="283">
        <f>SUM(D26:D28)</f>
        <v>960361</v>
      </c>
      <c r="E29" s="283">
        <f>SUM(E27:E28)</f>
        <v>17</v>
      </c>
      <c r="F29" s="283">
        <f>SUM(F27:F28)</f>
        <v>5318</v>
      </c>
      <c r="G29" s="283">
        <f>SUM(G27:G28)</f>
        <v>12</v>
      </c>
      <c r="H29" s="283">
        <f>SUM(H27:H28)</f>
        <v>3210</v>
      </c>
      <c r="I29" s="283">
        <f t="shared" si="0"/>
        <v>1320</v>
      </c>
      <c r="J29" s="283">
        <f t="shared" si="1"/>
        <v>968889</v>
      </c>
      <c r="L29" s="225"/>
    </row>
    <row r="30" spans="1:13" ht="19.5" customHeight="1" x14ac:dyDescent="0.2">
      <c r="A30" s="440" t="s">
        <v>10</v>
      </c>
      <c r="B30" s="129" t="s">
        <v>84</v>
      </c>
      <c r="C30" s="283">
        <v>0</v>
      </c>
      <c r="D30" s="283">
        <v>0</v>
      </c>
      <c r="E30" s="283">
        <v>0</v>
      </c>
      <c r="F30" s="283">
        <v>0</v>
      </c>
      <c r="G30" s="283">
        <v>0</v>
      </c>
      <c r="H30" s="283">
        <v>0</v>
      </c>
      <c r="I30" s="283">
        <f t="shared" si="0"/>
        <v>0</v>
      </c>
      <c r="J30" s="283">
        <f t="shared" si="1"/>
        <v>0</v>
      </c>
      <c r="K30" s="46"/>
      <c r="L30" s="225"/>
    </row>
    <row r="31" spans="1:13" ht="19.5" customHeight="1" x14ac:dyDescent="0.2">
      <c r="A31" s="440"/>
      <c r="B31" s="129" t="s">
        <v>85</v>
      </c>
      <c r="C31" s="283">
        <v>431</v>
      </c>
      <c r="D31" s="283">
        <v>233244</v>
      </c>
      <c r="E31" s="283">
        <v>6</v>
      </c>
      <c r="F31" s="283">
        <v>3694</v>
      </c>
      <c r="G31" s="283">
        <v>0</v>
      </c>
      <c r="H31" s="283">
        <v>0</v>
      </c>
      <c r="I31" s="283">
        <f t="shared" si="0"/>
        <v>437</v>
      </c>
      <c r="J31" s="283">
        <f t="shared" si="1"/>
        <v>236938</v>
      </c>
      <c r="K31" s="46"/>
      <c r="L31" s="225"/>
    </row>
    <row r="32" spans="1:13" ht="19.5" customHeight="1" x14ac:dyDescent="0.2">
      <c r="A32" s="440"/>
      <c r="B32" s="129" t="s">
        <v>86</v>
      </c>
      <c r="C32" s="283">
        <v>0</v>
      </c>
      <c r="D32" s="283">
        <v>0</v>
      </c>
      <c r="E32" s="283">
        <v>0</v>
      </c>
      <c r="F32" s="283">
        <v>0</v>
      </c>
      <c r="G32" s="283">
        <v>0</v>
      </c>
      <c r="H32" s="283">
        <v>0</v>
      </c>
      <c r="I32" s="283">
        <f t="shared" si="0"/>
        <v>0</v>
      </c>
      <c r="J32" s="283">
        <f t="shared" si="1"/>
        <v>0</v>
      </c>
      <c r="K32" s="46"/>
      <c r="L32" s="225"/>
    </row>
    <row r="33" spans="1:12" ht="19.5" customHeight="1" x14ac:dyDescent="0.2">
      <c r="A33" s="440"/>
      <c r="B33" s="129" t="s">
        <v>18</v>
      </c>
      <c r="C33" s="283">
        <v>431</v>
      </c>
      <c r="D33" s="283">
        <f>SUM(D30:D32)</f>
        <v>233244</v>
      </c>
      <c r="E33" s="283">
        <f>SUM(E31:E32)</f>
        <v>6</v>
      </c>
      <c r="F33" s="283">
        <f>SUM(F31:F32)</f>
        <v>3694</v>
      </c>
      <c r="G33" s="283">
        <v>0</v>
      </c>
      <c r="H33" s="283">
        <v>0</v>
      </c>
      <c r="I33" s="283">
        <f t="shared" si="0"/>
        <v>437</v>
      </c>
      <c r="J33" s="283">
        <f t="shared" si="1"/>
        <v>236938</v>
      </c>
      <c r="K33" s="46"/>
      <c r="L33" s="225"/>
    </row>
    <row r="34" spans="1:12" ht="18.75" customHeight="1" x14ac:dyDescent="0.2">
      <c r="A34" s="440" t="s">
        <v>11</v>
      </c>
      <c r="B34" s="129" t="s">
        <v>84</v>
      </c>
      <c r="C34" s="283">
        <v>679</v>
      </c>
      <c r="D34" s="283">
        <v>292427</v>
      </c>
      <c r="E34" s="283">
        <v>0</v>
      </c>
      <c r="F34" s="283">
        <v>0</v>
      </c>
      <c r="G34" s="283">
        <v>0</v>
      </c>
      <c r="H34" s="283">
        <v>0</v>
      </c>
      <c r="I34" s="283">
        <f t="shared" si="0"/>
        <v>679</v>
      </c>
      <c r="J34" s="283">
        <f t="shared" si="1"/>
        <v>292427</v>
      </c>
      <c r="K34" s="29"/>
      <c r="L34" s="225"/>
    </row>
    <row r="35" spans="1:12" ht="18.75" customHeight="1" x14ac:dyDescent="0.2">
      <c r="A35" s="440"/>
      <c r="B35" s="129" t="s">
        <v>85</v>
      </c>
      <c r="C35" s="283">
        <v>4179</v>
      </c>
      <c r="D35" s="283">
        <v>1771896</v>
      </c>
      <c r="E35" s="283">
        <v>377</v>
      </c>
      <c r="F35" s="283">
        <v>170902</v>
      </c>
      <c r="G35" s="283">
        <v>0</v>
      </c>
      <c r="H35" s="283">
        <v>0</v>
      </c>
      <c r="I35" s="283">
        <f t="shared" si="0"/>
        <v>4556</v>
      </c>
      <c r="J35" s="283">
        <f t="shared" si="1"/>
        <v>1942798</v>
      </c>
      <c r="K35" s="29"/>
      <c r="L35" s="225"/>
    </row>
    <row r="36" spans="1:12" ht="18.75" customHeight="1" x14ac:dyDescent="0.2">
      <c r="A36" s="440"/>
      <c r="B36" s="129" t="s">
        <v>86</v>
      </c>
      <c r="C36" s="283">
        <v>0</v>
      </c>
      <c r="D36" s="283">
        <v>0</v>
      </c>
      <c r="E36" s="283">
        <v>0</v>
      </c>
      <c r="F36" s="283">
        <v>0</v>
      </c>
      <c r="G36" s="283">
        <v>0</v>
      </c>
      <c r="H36" s="283">
        <v>0</v>
      </c>
      <c r="I36" s="283">
        <f t="shared" si="0"/>
        <v>0</v>
      </c>
      <c r="J36" s="283">
        <f t="shared" si="1"/>
        <v>0</v>
      </c>
      <c r="K36" s="29"/>
      <c r="L36" s="225"/>
    </row>
    <row r="37" spans="1:12" ht="18.75" customHeight="1" x14ac:dyDescent="0.2">
      <c r="A37" s="440"/>
      <c r="B37" s="129" t="s">
        <v>18</v>
      </c>
      <c r="C37" s="283">
        <f>SUM(C34:C36)</f>
        <v>4858</v>
      </c>
      <c r="D37" s="283">
        <f>SUM(D34:D36)</f>
        <v>2064323</v>
      </c>
      <c r="E37" s="283">
        <f>SUM(E34:E36)</f>
        <v>377</v>
      </c>
      <c r="F37" s="283">
        <f>SUM(F34:F36)</f>
        <v>170902</v>
      </c>
      <c r="G37" s="283">
        <v>0</v>
      </c>
      <c r="H37" s="283">
        <v>0</v>
      </c>
      <c r="I37" s="283">
        <f t="shared" si="0"/>
        <v>5235</v>
      </c>
      <c r="J37" s="283">
        <f t="shared" si="1"/>
        <v>2235225</v>
      </c>
      <c r="K37" s="29"/>
      <c r="L37" s="225"/>
    </row>
    <row r="38" spans="1:12" x14ac:dyDescent="0.2">
      <c r="A38" s="63"/>
      <c r="B38" s="63"/>
      <c r="C38" s="63"/>
      <c r="D38" s="63"/>
      <c r="E38" s="63"/>
      <c r="F38" s="63"/>
      <c r="G38" s="63"/>
      <c r="H38" s="63"/>
      <c r="I38" s="63"/>
      <c r="J38" s="62"/>
    </row>
    <row r="39" spans="1:12" x14ac:dyDescent="0.2">
      <c r="A39" s="63"/>
      <c r="B39" s="63"/>
      <c r="C39" s="63"/>
      <c r="D39" s="63"/>
      <c r="E39" s="63"/>
      <c r="F39" s="63"/>
      <c r="G39" s="63"/>
      <c r="H39" s="63"/>
      <c r="I39" s="63"/>
      <c r="J39" s="62"/>
    </row>
    <row r="40" spans="1:12" x14ac:dyDescent="0.2">
      <c r="A40" s="63"/>
      <c r="B40" s="63"/>
      <c r="C40" s="63"/>
      <c r="D40" s="63"/>
      <c r="E40" s="63"/>
      <c r="F40" s="63"/>
      <c r="G40" s="63"/>
      <c r="H40" s="63"/>
      <c r="I40" s="63"/>
      <c r="J40" s="62"/>
    </row>
    <row r="41" spans="1:12" x14ac:dyDescent="0.2">
      <c r="A41" s="63"/>
      <c r="B41" s="63"/>
      <c r="C41" s="63"/>
      <c r="D41" s="63"/>
      <c r="E41" s="63"/>
      <c r="F41" s="63"/>
      <c r="G41" s="63"/>
      <c r="H41" s="63"/>
      <c r="I41" s="63"/>
      <c r="J41" s="62"/>
    </row>
    <row r="42" spans="1:12" ht="14.25" x14ac:dyDescent="0.2">
      <c r="A42" s="221"/>
      <c r="B42" s="63"/>
      <c r="C42" s="63"/>
      <c r="D42" s="63"/>
      <c r="E42" s="63"/>
      <c r="F42" s="63"/>
      <c r="G42" s="63"/>
      <c r="H42" s="63"/>
      <c r="I42" s="63"/>
      <c r="J42" s="62"/>
    </row>
    <row r="51" spans="10:10" x14ac:dyDescent="0.2">
      <c r="J51" s="10"/>
    </row>
    <row r="52" spans="10:10" x14ac:dyDescent="0.2">
      <c r="J52" s="10"/>
    </row>
    <row r="53" spans="10:10" x14ac:dyDescent="0.2">
      <c r="J53" s="10"/>
    </row>
    <row r="54" spans="10:10" x14ac:dyDescent="0.2">
      <c r="J54" s="10"/>
    </row>
    <row r="55" spans="10:10" x14ac:dyDescent="0.2">
      <c r="J55" s="10"/>
    </row>
    <row r="56" spans="10:10" x14ac:dyDescent="0.2">
      <c r="J56" s="10"/>
    </row>
    <row r="57" spans="10:10" x14ac:dyDescent="0.2">
      <c r="J57" s="10"/>
    </row>
    <row r="58" spans="10:10" x14ac:dyDescent="0.2">
      <c r="J58" s="10"/>
    </row>
    <row r="59" spans="10:10" x14ac:dyDescent="0.2">
      <c r="J59" s="10"/>
    </row>
  </sheetData>
  <mergeCells count="17">
    <mergeCell ref="A6:A9"/>
    <mergeCell ref="A1:J1"/>
    <mergeCell ref="A3:A5"/>
    <mergeCell ref="B3:B5"/>
    <mergeCell ref="C3:J3"/>
    <mergeCell ref="C4:D4"/>
    <mergeCell ref="E4:F4"/>
    <mergeCell ref="G4:H4"/>
    <mergeCell ref="I4:J4"/>
    <mergeCell ref="I2:J2"/>
    <mergeCell ref="A26:A29"/>
    <mergeCell ref="A22:A25"/>
    <mergeCell ref="A30:A33"/>
    <mergeCell ref="A34:A37"/>
    <mergeCell ref="A10:A13"/>
    <mergeCell ref="A14:A17"/>
    <mergeCell ref="A18:A21"/>
  </mergeCells>
  <printOptions horizontalCentered="1" verticalCentered="1"/>
  <pageMargins left="0.75" right="0.75" top="0.5" bottom="0.5" header="0.5" footer="0.5"/>
  <pageSetup orientation="portrait" r:id="rId1"/>
  <headerFooter alignWithMargins="0">
    <oddFooter>&amp;C30</oddFooter>
  </headerFooter>
  <colBreaks count="1" manualBreakCount="1">
    <brk id="10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M53"/>
  <sheetViews>
    <sheetView rightToLeft="1" workbookViewId="0">
      <selection sqref="A1:J38"/>
    </sheetView>
  </sheetViews>
  <sheetFormatPr defaultColWidth="9.140625" defaultRowHeight="12.75" x14ac:dyDescent="0.2"/>
  <cols>
    <col min="1" max="2" width="9.140625" style="10"/>
    <col min="3" max="3" width="9.5703125" style="10" customWidth="1"/>
    <col min="4" max="4" width="9.7109375" style="10" customWidth="1"/>
    <col min="5" max="5" width="7.5703125" style="10" customWidth="1"/>
    <col min="6" max="6" width="7.7109375" style="10" customWidth="1"/>
    <col min="7" max="7" width="7.140625" style="10" customWidth="1"/>
    <col min="8" max="8" width="8.42578125" style="10" customWidth="1"/>
    <col min="9" max="9" width="9.140625" style="10" customWidth="1"/>
    <col min="10" max="10" width="12.85546875" style="10" customWidth="1"/>
    <col min="11" max="16384" width="9.140625" style="10"/>
  </cols>
  <sheetData>
    <row r="1" spans="1:13" ht="21" customHeight="1" x14ac:dyDescent="0.25">
      <c r="A1" s="446" t="s">
        <v>290</v>
      </c>
      <c r="B1" s="446"/>
      <c r="C1" s="446"/>
      <c r="D1" s="446"/>
      <c r="E1" s="446"/>
      <c r="F1" s="446"/>
      <c r="G1" s="446"/>
      <c r="H1" s="446"/>
      <c r="I1" s="446"/>
      <c r="J1" s="446"/>
      <c r="L1" s="40"/>
    </row>
    <row r="2" spans="1:13" ht="18.75" customHeight="1" x14ac:dyDescent="0.55000000000000004">
      <c r="A2" s="447" t="s">
        <v>267</v>
      </c>
      <c r="B2" s="447"/>
      <c r="C2" s="448"/>
      <c r="D2" s="448"/>
      <c r="E2" s="264"/>
      <c r="F2" s="264"/>
      <c r="G2" s="264"/>
      <c r="H2" s="264"/>
      <c r="I2" s="449" t="s">
        <v>228</v>
      </c>
      <c r="J2" s="449"/>
      <c r="L2" s="40"/>
    </row>
    <row r="3" spans="1:13" ht="15" x14ac:dyDescent="0.2">
      <c r="A3" s="437" t="s">
        <v>29</v>
      </c>
      <c r="B3" s="437" t="s">
        <v>247</v>
      </c>
      <c r="C3" s="382" t="s">
        <v>268</v>
      </c>
      <c r="D3" s="442"/>
      <c r="E3" s="442"/>
      <c r="F3" s="442"/>
      <c r="G3" s="442"/>
      <c r="H3" s="442"/>
      <c r="I3" s="442"/>
      <c r="J3" s="442"/>
      <c r="L3" s="40"/>
    </row>
    <row r="4" spans="1:13" ht="21" customHeight="1" x14ac:dyDescent="0.2">
      <c r="A4" s="438"/>
      <c r="B4" s="438"/>
      <c r="C4" s="443" t="s">
        <v>79</v>
      </c>
      <c r="D4" s="443"/>
      <c r="E4" s="443" t="s">
        <v>80</v>
      </c>
      <c r="F4" s="443" t="s">
        <v>80</v>
      </c>
      <c r="G4" s="443" t="s">
        <v>81</v>
      </c>
      <c r="H4" s="443"/>
      <c r="I4" s="443" t="s">
        <v>18</v>
      </c>
      <c r="J4" s="444"/>
      <c r="L4" s="40"/>
    </row>
    <row r="5" spans="1:13" ht="19.5" customHeight="1" x14ac:dyDescent="0.2">
      <c r="A5" s="439"/>
      <c r="B5" s="439"/>
      <c r="C5" s="265" t="s">
        <v>82</v>
      </c>
      <c r="D5" s="265" t="s">
        <v>83</v>
      </c>
      <c r="E5" s="265" t="s">
        <v>82</v>
      </c>
      <c r="F5" s="265" t="s">
        <v>83</v>
      </c>
      <c r="G5" s="265" t="s">
        <v>82</v>
      </c>
      <c r="H5" s="265" t="s">
        <v>83</v>
      </c>
      <c r="I5" s="265" t="s">
        <v>82</v>
      </c>
      <c r="J5" s="266" t="s">
        <v>83</v>
      </c>
      <c r="K5" s="46"/>
      <c r="L5" s="40"/>
    </row>
    <row r="6" spans="1:13" ht="19.5" customHeight="1" x14ac:dyDescent="0.2">
      <c r="A6" s="440" t="s">
        <v>12</v>
      </c>
      <c r="B6" s="129" t="s">
        <v>84</v>
      </c>
      <c r="C6" s="283">
        <v>4</v>
      </c>
      <c r="D6" s="283">
        <v>2057</v>
      </c>
      <c r="E6" s="283">
        <v>4</v>
      </c>
      <c r="F6" s="283">
        <v>2057</v>
      </c>
      <c r="G6" s="283">
        <v>0</v>
      </c>
      <c r="H6" s="283">
        <v>0</v>
      </c>
      <c r="I6" s="283">
        <v>8</v>
      </c>
      <c r="J6" s="283">
        <v>4114</v>
      </c>
      <c r="K6" s="46"/>
      <c r="L6" s="40"/>
      <c r="M6" s="225"/>
    </row>
    <row r="7" spans="1:13" ht="19.5" customHeight="1" x14ac:dyDescent="0.2">
      <c r="A7" s="440"/>
      <c r="B7" s="129" t="s">
        <v>85</v>
      </c>
      <c r="C7" s="283">
        <v>4449</v>
      </c>
      <c r="D7" s="283">
        <v>1794097</v>
      </c>
      <c r="E7" s="283">
        <v>40</v>
      </c>
      <c r="F7" s="283">
        <v>20567</v>
      </c>
      <c r="G7" s="283">
        <v>0</v>
      </c>
      <c r="H7" s="283">
        <v>0</v>
      </c>
      <c r="I7" s="283">
        <f>SUM(C7,E7,G7)</f>
        <v>4489</v>
      </c>
      <c r="J7" s="283">
        <f>SUM(D7,F7,H7)</f>
        <v>1814664</v>
      </c>
      <c r="K7" s="46"/>
      <c r="L7" s="40"/>
      <c r="M7" s="225"/>
    </row>
    <row r="8" spans="1:13" ht="19.5" customHeight="1" x14ac:dyDescent="0.2">
      <c r="A8" s="440"/>
      <c r="B8" s="129" t="s">
        <v>86</v>
      </c>
      <c r="C8" s="283">
        <v>0</v>
      </c>
      <c r="D8" s="283">
        <v>0</v>
      </c>
      <c r="E8" s="283">
        <v>0</v>
      </c>
      <c r="F8" s="283">
        <v>0</v>
      </c>
      <c r="G8" s="283">
        <v>0</v>
      </c>
      <c r="H8" s="283">
        <v>0</v>
      </c>
      <c r="I8" s="283">
        <f t="shared" ref="I8:I37" si="0">SUM(C8,E8,G8)</f>
        <v>0</v>
      </c>
      <c r="J8" s="283">
        <f t="shared" ref="J8:J37" si="1">SUM(D8,F8,H8)</f>
        <v>0</v>
      </c>
      <c r="K8" s="46"/>
      <c r="L8" s="40"/>
      <c r="M8" s="225"/>
    </row>
    <row r="9" spans="1:13" ht="19.5" customHeight="1" x14ac:dyDescent="0.2">
      <c r="A9" s="440"/>
      <c r="B9" s="129" t="s">
        <v>18</v>
      </c>
      <c r="C9" s="283">
        <f>SUM(C6:C8)</f>
        <v>4453</v>
      </c>
      <c r="D9" s="283">
        <f>SUM(D6:D8)</f>
        <v>1796154</v>
      </c>
      <c r="E9" s="283">
        <f>SUM(E6:E8)</f>
        <v>44</v>
      </c>
      <c r="F9" s="283">
        <f>SUM(F6:F8)</f>
        <v>22624</v>
      </c>
      <c r="G9" s="283">
        <v>0</v>
      </c>
      <c r="H9" s="283">
        <v>0</v>
      </c>
      <c r="I9" s="283">
        <f>SUM(C9,E9,G9)</f>
        <v>4497</v>
      </c>
      <c r="J9" s="283">
        <f t="shared" si="1"/>
        <v>1818778</v>
      </c>
      <c r="K9" s="22"/>
      <c r="L9" s="40"/>
      <c r="M9" s="225"/>
    </row>
    <row r="10" spans="1:13" ht="19.5" customHeight="1" x14ac:dyDescent="0.2">
      <c r="A10" s="451" t="s">
        <v>13</v>
      </c>
      <c r="B10" s="129" t="s">
        <v>84</v>
      </c>
      <c r="C10" s="283">
        <v>0</v>
      </c>
      <c r="D10" s="283">
        <v>0</v>
      </c>
      <c r="E10" s="283">
        <v>36</v>
      </c>
      <c r="F10" s="283">
        <v>23744</v>
      </c>
      <c r="G10" s="283">
        <v>0</v>
      </c>
      <c r="H10" s="283">
        <v>0</v>
      </c>
      <c r="I10" s="283">
        <f t="shared" si="0"/>
        <v>36</v>
      </c>
      <c r="J10" s="283">
        <f t="shared" si="1"/>
        <v>23744</v>
      </c>
      <c r="K10" s="22"/>
      <c r="L10" s="40"/>
      <c r="M10" s="225"/>
    </row>
    <row r="11" spans="1:13" ht="19.5" customHeight="1" x14ac:dyDescent="0.2">
      <c r="A11" s="451"/>
      <c r="B11" s="129" t="s">
        <v>85</v>
      </c>
      <c r="C11" s="283">
        <v>232</v>
      </c>
      <c r="D11" s="283">
        <v>134181</v>
      </c>
      <c r="E11" s="283">
        <v>0</v>
      </c>
      <c r="F11" s="283">
        <v>0</v>
      </c>
      <c r="G11" s="283">
        <v>0</v>
      </c>
      <c r="H11" s="283">
        <v>0</v>
      </c>
      <c r="I11" s="283">
        <f t="shared" si="0"/>
        <v>232</v>
      </c>
      <c r="J11" s="283">
        <f t="shared" si="1"/>
        <v>134181</v>
      </c>
      <c r="K11" s="22"/>
      <c r="L11" s="40"/>
      <c r="M11" s="225"/>
    </row>
    <row r="12" spans="1:13" ht="19.5" customHeight="1" x14ac:dyDescent="0.2">
      <c r="A12" s="451"/>
      <c r="B12" s="129" t="s">
        <v>86</v>
      </c>
      <c r="C12" s="283">
        <v>0</v>
      </c>
      <c r="D12" s="283">
        <v>0</v>
      </c>
      <c r="E12" s="283">
        <v>0</v>
      </c>
      <c r="F12" s="283">
        <v>0</v>
      </c>
      <c r="G12" s="283">
        <v>0</v>
      </c>
      <c r="H12" s="283">
        <v>0</v>
      </c>
      <c r="I12" s="283">
        <f t="shared" si="0"/>
        <v>0</v>
      </c>
      <c r="J12" s="283">
        <f t="shared" si="1"/>
        <v>0</v>
      </c>
      <c r="K12" s="22"/>
      <c r="L12" s="40"/>
      <c r="M12" s="225"/>
    </row>
    <row r="13" spans="1:13" ht="19.5" customHeight="1" x14ac:dyDescent="0.55000000000000004">
      <c r="A13" s="451"/>
      <c r="B13" s="129" t="s">
        <v>18</v>
      </c>
      <c r="C13" s="283">
        <f>SUM(C10:C12)</f>
        <v>232</v>
      </c>
      <c r="D13" s="283">
        <f>SUM(D10:D12)</f>
        <v>134181</v>
      </c>
      <c r="E13" s="283">
        <f>SUM(E10:E12)</f>
        <v>36</v>
      </c>
      <c r="F13" s="283">
        <f>SUM(F10:F12)</f>
        <v>23744</v>
      </c>
      <c r="G13" s="283"/>
      <c r="H13" s="283">
        <v>0</v>
      </c>
      <c r="I13" s="283">
        <f t="shared" si="0"/>
        <v>268</v>
      </c>
      <c r="J13" s="283">
        <f t="shared" si="1"/>
        <v>157925</v>
      </c>
      <c r="K13" s="23"/>
      <c r="L13" s="40"/>
      <c r="M13" s="225"/>
    </row>
    <row r="14" spans="1:13" ht="19.5" customHeight="1" x14ac:dyDescent="0.55000000000000004">
      <c r="A14" s="451" t="s">
        <v>39</v>
      </c>
      <c r="B14" s="129" t="s">
        <v>84</v>
      </c>
      <c r="C14" s="283">
        <v>51</v>
      </c>
      <c r="D14" s="283">
        <v>19600</v>
      </c>
      <c r="E14" s="283">
        <v>0</v>
      </c>
      <c r="F14" s="283">
        <v>0</v>
      </c>
      <c r="G14" s="283">
        <v>0</v>
      </c>
      <c r="H14" s="283">
        <v>0</v>
      </c>
      <c r="I14" s="283">
        <f t="shared" si="0"/>
        <v>51</v>
      </c>
      <c r="J14" s="283">
        <f t="shared" si="1"/>
        <v>19600</v>
      </c>
      <c r="K14" s="23"/>
      <c r="L14" s="40"/>
      <c r="M14" s="225"/>
    </row>
    <row r="15" spans="1:13" ht="19.5" customHeight="1" x14ac:dyDescent="0.2">
      <c r="A15" s="451"/>
      <c r="B15" s="129" t="s">
        <v>85</v>
      </c>
      <c r="C15" s="283">
        <v>72</v>
      </c>
      <c r="D15" s="283">
        <v>38550</v>
      </c>
      <c r="E15" s="283">
        <v>0</v>
      </c>
      <c r="F15" s="283">
        <v>0</v>
      </c>
      <c r="G15" s="283">
        <v>0</v>
      </c>
      <c r="H15" s="283">
        <v>0</v>
      </c>
      <c r="I15" s="283">
        <f t="shared" si="0"/>
        <v>72</v>
      </c>
      <c r="J15" s="283">
        <f t="shared" si="1"/>
        <v>38550</v>
      </c>
      <c r="K15" s="22"/>
      <c r="L15" s="40"/>
      <c r="M15" s="225"/>
    </row>
    <row r="16" spans="1:13" ht="19.5" customHeight="1" x14ac:dyDescent="0.55000000000000004">
      <c r="A16" s="451"/>
      <c r="B16" s="129" t="s">
        <v>86</v>
      </c>
      <c r="C16" s="283">
        <v>0</v>
      </c>
      <c r="D16" s="283">
        <v>0</v>
      </c>
      <c r="E16" s="283">
        <v>0</v>
      </c>
      <c r="F16" s="283">
        <v>0</v>
      </c>
      <c r="G16" s="283">
        <v>0</v>
      </c>
      <c r="H16" s="283">
        <v>0</v>
      </c>
      <c r="I16" s="283">
        <f t="shared" si="0"/>
        <v>0</v>
      </c>
      <c r="J16" s="283">
        <f t="shared" si="1"/>
        <v>0</v>
      </c>
      <c r="K16" s="23"/>
      <c r="L16" s="40"/>
      <c r="M16" s="225"/>
    </row>
    <row r="17" spans="1:13" ht="19.5" customHeight="1" x14ac:dyDescent="0.55000000000000004">
      <c r="A17" s="451"/>
      <c r="B17" s="129" t="s">
        <v>18</v>
      </c>
      <c r="C17" s="283">
        <f>SUM(C14:C16)</f>
        <v>123</v>
      </c>
      <c r="D17" s="283">
        <f>SUM(D14:D16)</f>
        <v>58150</v>
      </c>
      <c r="E17" s="283">
        <v>0</v>
      </c>
      <c r="F17" s="283">
        <v>0</v>
      </c>
      <c r="G17" s="283">
        <v>0</v>
      </c>
      <c r="H17" s="283">
        <v>0</v>
      </c>
      <c r="I17" s="283">
        <f t="shared" si="0"/>
        <v>123</v>
      </c>
      <c r="J17" s="283">
        <f t="shared" si="1"/>
        <v>58150</v>
      </c>
      <c r="K17" s="26"/>
      <c r="L17" s="40"/>
      <c r="M17" s="225"/>
    </row>
    <row r="18" spans="1:13" ht="19.5" customHeight="1" x14ac:dyDescent="0.55000000000000004">
      <c r="A18" s="451" t="s">
        <v>37</v>
      </c>
      <c r="B18" s="129" t="s">
        <v>84</v>
      </c>
      <c r="C18" s="283">
        <v>0</v>
      </c>
      <c r="D18" s="283">
        <v>0</v>
      </c>
      <c r="E18" s="283">
        <v>0</v>
      </c>
      <c r="F18" s="283">
        <v>0</v>
      </c>
      <c r="G18" s="283">
        <v>0</v>
      </c>
      <c r="H18" s="283">
        <v>0</v>
      </c>
      <c r="I18" s="283">
        <f t="shared" si="0"/>
        <v>0</v>
      </c>
      <c r="J18" s="283">
        <f t="shared" si="1"/>
        <v>0</v>
      </c>
      <c r="K18" s="26"/>
      <c r="L18" s="40"/>
      <c r="M18" s="225"/>
    </row>
    <row r="19" spans="1:13" ht="19.5" customHeight="1" x14ac:dyDescent="0.55000000000000004">
      <c r="A19" s="451"/>
      <c r="B19" s="129" t="s">
        <v>85</v>
      </c>
      <c r="C19" s="283">
        <v>375</v>
      </c>
      <c r="D19" s="283">
        <v>131250</v>
      </c>
      <c r="E19" s="283">
        <v>0</v>
      </c>
      <c r="F19" s="283">
        <v>0</v>
      </c>
      <c r="G19" s="283">
        <v>0</v>
      </c>
      <c r="H19" s="283">
        <v>0</v>
      </c>
      <c r="I19" s="283">
        <f t="shared" si="0"/>
        <v>375</v>
      </c>
      <c r="J19" s="283">
        <f t="shared" si="1"/>
        <v>131250</v>
      </c>
      <c r="K19" s="26"/>
      <c r="L19" s="40"/>
      <c r="M19" s="225"/>
    </row>
    <row r="20" spans="1:13" ht="19.5" customHeight="1" x14ac:dyDescent="0.2">
      <c r="A20" s="451"/>
      <c r="B20" s="129" t="s">
        <v>86</v>
      </c>
      <c r="C20" s="283">
        <v>9</v>
      </c>
      <c r="D20" s="283">
        <v>2125</v>
      </c>
      <c r="E20" s="283">
        <v>0</v>
      </c>
      <c r="F20" s="283">
        <v>0</v>
      </c>
      <c r="G20" s="283">
        <v>0</v>
      </c>
      <c r="H20" s="283">
        <v>0</v>
      </c>
      <c r="I20" s="283">
        <f t="shared" si="0"/>
        <v>9</v>
      </c>
      <c r="J20" s="283">
        <f t="shared" si="1"/>
        <v>2125</v>
      </c>
      <c r="K20" s="25"/>
      <c r="L20" s="40"/>
      <c r="M20" s="225"/>
    </row>
    <row r="21" spans="1:13" ht="19.5" customHeight="1" x14ac:dyDescent="0.2">
      <c r="A21" s="451"/>
      <c r="B21" s="129" t="s">
        <v>18</v>
      </c>
      <c r="C21" s="283">
        <f>SUM(C18:C20)</f>
        <v>384</v>
      </c>
      <c r="D21" s="283">
        <f>SUM(D18:D20)</f>
        <v>133375</v>
      </c>
      <c r="E21" s="283">
        <v>0</v>
      </c>
      <c r="F21" s="283">
        <v>0</v>
      </c>
      <c r="G21" s="283">
        <v>0</v>
      </c>
      <c r="H21" s="283">
        <v>0</v>
      </c>
      <c r="I21" s="283">
        <f t="shared" si="0"/>
        <v>384</v>
      </c>
      <c r="J21" s="283">
        <f t="shared" si="1"/>
        <v>133375</v>
      </c>
      <c r="L21" s="40"/>
      <c r="M21" s="225"/>
    </row>
    <row r="22" spans="1:13" ht="19.5" customHeight="1" x14ac:dyDescent="0.2">
      <c r="A22" s="451" t="s">
        <v>16</v>
      </c>
      <c r="B22" s="129" t="s">
        <v>84</v>
      </c>
      <c r="C22" s="283">
        <v>0</v>
      </c>
      <c r="D22" s="283">
        <v>0</v>
      </c>
      <c r="E22" s="283">
        <v>0</v>
      </c>
      <c r="F22" s="283">
        <v>0</v>
      </c>
      <c r="G22" s="283">
        <v>0</v>
      </c>
      <c r="H22" s="283">
        <v>0</v>
      </c>
      <c r="I22" s="283">
        <f t="shared" si="0"/>
        <v>0</v>
      </c>
      <c r="J22" s="283">
        <f t="shared" si="1"/>
        <v>0</v>
      </c>
      <c r="L22" s="40"/>
      <c r="M22" s="225"/>
    </row>
    <row r="23" spans="1:13" ht="19.5" customHeight="1" x14ac:dyDescent="0.55000000000000004">
      <c r="A23" s="451"/>
      <c r="B23" s="129" t="s">
        <v>85</v>
      </c>
      <c r="C23" s="283">
        <v>301</v>
      </c>
      <c r="D23" s="283">
        <v>131040</v>
      </c>
      <c r="E23" s="283">
        <v>0</v>
      </c>
      <c r="F23" s="283">
        <v>0</v>
      </c>
      <c r="G23" s="283">
        <v>0</v>
      </c>
      <c r="H23" s="283">
        <v>0</v>
      </c>
      <c r="I23" s="283">
        <f t="shared" si="0"/>
        <v>301</v>
      </c>
      <c r="J23" s="283">
        <f t="shared" si="1"/>
        <v>131040</v>
      </c>
      <c r="K23" s="26"/>
      <c r="L23" s="40"/>
      <c r="M23" s="225"/>
    </row>
    <row r="24" spans="1:13" ht="19.5" customHeight="1" x14ac:dyDescent="0.2">
      <c r="A24" s="451"/>
      <c r="B24" s="129" t="s">
        <v>86</v>
      </c>
      <c r="C24" s="283">
        <v>0</v>
      </c>
      <c r="D24" s="283">
        <v>0</v>
      </c>
      <c r="E24" s="283">
        <v>0</v>
      </c>
      <c r="F24" s="283">
        <v>0</v>
      </c>
      <c r="G24" s="283">
        <v>0</v>
      </c>
      <c r="H24" s="283">
        <v>0</v>
      </c>
      <c r="I24" s="283">
        <f t="shared" si="0"/>
        <v>0</v>
      </c>
      <c r="J24" s="283">
        <f t="shared" si="1"/>
        <v>0</v>
      </c>
      <c r="L24" s="40"/>
      <c r="M24" s="225"/>
    </row>
    <row r="25" spans="1:13" ht="19.5" customHeight="1" x14ac:dyDescent="0.2">
      <c r="A25" s="451"/>
      <c r="B25" s="129" t="s">
        <v>18</v>
      </c>
      <c r="C25" s="283">
        <f>SUM(C23:C24)</f>
        <v>301</v>
      </c>
      <c r="D25" s="283">
        <f>SUM(D23:D24)</f>
        <v>131040</v>
      </c>
      <c r="E25" s="283">
        <v>0</v>
      </c>
      <c r="F25" s="283">
        <v>0</v>
      </c>
      <c r="G25" s="283">
        <v>0</v>
      </c>
      <c r="H25" s="283">
        <v>0</v>
      </c>
      <c r="I25" s="283">
        <f t="shared" si="0"/>
        <v>301</v>
      </c>
      <c r="J25" s="283">
        <f t="shared" si="1"/>
        <v>131040</v>
      </c>
      <c r="K25" s="450"/>
      <c r="L25" s="40"/>
      <c r="M25" s="225"/>
    </row>
    <row r="26" spans="1:13" ht="19.5" customHeight="1" x14ac:dyDescent="0.2">
      <c r="A26" s="451" t="s">
        <v>38</v>
      </c>
      <c r="B26" s="129" t="s">
        <v>84</v>
      </c>
      <c r="C26" s="283">
        <v>0</v>
      </c>
      <c r="D26" s="283">
        <v>0</v>
      </c>
      <c r="E26" s="283">
        <v>0</v>
      </c>
      <c r="F26" s="283">
        <v>0</v>
      </c>
      <c r="G26" s="283">
        <v>0</v>
      </c>
      <c r="H26" s="283">
        <v>0</v>
      </c>
      <c r="I26" s="283">
        <f t="shared" si="0"/>
        <v>0</v>
      </c>
      <c r="J26" s="283">
        <f t="shared" si="1"/>
        <v>0</v>
      </c>
      <c r="K26" s="450"/>
      <c r="L26" s="40"/>
      <c r="M26" s="225"/>
    </row>
    <row r="27" spans="1:13" ht="19.5" customHeight="1" x14ac:dyDescent="0.55000000000000004">
      <c r="A27" s="451"/>
      <c r="B27" s="129" t="s">
        <v>85</v>
      </c>
      <c r="C27" s="283">
        <v>580</v>
      </c>
      <c r="D27" s="283">
        <v>288250</v>
      </c>
      <c r="E27" s="283">
        <v>285</v>
      </c>
      <c r="F27" s="283">
        <v>175000</v>
      </c>
      <c r="G27" s="283">
        <v>0</v>
      </c>
      <c r="H27" s="283">
        <v>0</v>
      </c>
      <c r="I27" s="283">
        <f t="shared" si="0"/>
        <v>865</v>
      </c>
      <c r="J27" s="283">
        <f t="shared" si="1"/>
        <v>463250</v>
      </c>
      <c r="K27" s="26"/>
      <c r="L27" s="40"/>
      <c r="M27" s="225"/>
    </row>
    <row r="28" spans="1:13" ht="19.5" customHeight="1" x14ac:dyDescent="0.2">
      <c r="A28" s="451"/>
      <c r="B28" s="129" t="s">
        <v>86</v>
      </c>
      <c r="C28" s="283">
        <v>0</v>
      </c>
      <c r="D28" s="283">
        <v>0</v>
      </c>
      <c r="E28" s="283">
        <v>0</v>
      </c>
      <c r="F28" s="283">
        <v>0</v>
      </c>
      <c r="G28" s="283">
        <v>0</v>
      </c>
      <c r="H28" s="283">
        <v>0</v>
      </c>
      <c r="I28" s="283">
        <f t="shared" si="0"/>
        <v>0</v>
      </c>
      <c r="J28" s="283">
        <f t="shared" si="1"/>
        <v>0</v>
      </c>
      <c r="K28" s="25"/>
      <c r="L28" s="40"/>
      <c r="M28" s="225"/>
    </row>
    <row r="29" spans="1:13" ht="19.5" customHeight="1" x14ac:dyDescent="0.2">
      <c r="A29" s="451"/>
      <c r="B29" s="129" t="s">
        <v>18</v>
      </c>
      <c r="C29" s="283">
        <v>580</v>
      </c>
      <c r="D29" s="283">
        <f>SUM(D26:D28)</f>
        <v>288250</v>
      </c>
      <c r="E29" s="283">
        <v>285</v>
      </c>
      <c r="F29" s="283">
        <v>175000</v>
      </c>
      <c r="G29" s="283">
        <v>0</v>
      </c>
      <c r="H29" s="283">
        <v>0</v>
      </c>
      <c r="I29" s="283">
        <f t="shared" si="0"/>
        <v>865</v>
      </c>
      <c r="J29" s="283">
        <f t="shared" si="1"/>
        <v>463250</v>
      </c>
      <c r="K29" s="25"/>
      <c r="L29" s="40"/>
      <c r="M29" s="225"/>
    </row>
    <row r="30" spans="1:13" ht="19.5" customHeight="1" x14ac:dyDescent="0.2">
      <c r="A30" s="451" t="s">
        <v>17</v>
      </c>
      <c r="B30" s="129" t="s">
        <v>84</v>
      </c>
      <c r="C30" s="283">
        <v>84</v>
      </c>
      <c r="D30" s="283">
        <v>52700</v>
      </c>
      <c r="E30" s="283">
        <v>0</v>
      </c>
      <c r="F30" s="283">
        <v>0</v>
      </c>
      <c r="G30" s="283">
        <v>0</v>
      </c>
      <c r="H30" s="283">
        <v>0</v>
      </c>
      <c r="I30" s="283">
        <f t="shared" si="0"/>
        <v>84</v>
      </c>
      <c r="J30" s="283">
        <f t="shared" si="1"/>
        <v>52700</v>
      </c>
      <c r="K30" s="25"/>
      <c r="L30" s="40"/>
      <c r="M30" s="225"/>
    </row>
    <row r="31" spans="1:13" ht="19.5" customHeight="1" x14ac:dyDescent="0.55000000000000004">
      <c r="A31" s="451"/>
      <c r="B31" s="129" t="s">
        <v>85</v>
      </c>
      <c r="C31" s="283">
        <v>94</v>
      </c>
      <c r="D31" s="283">
        <v>52220</v>
      </c>
      <c r="E31" s="283">
        <v>0</v>
      </c>
      <c r="F31" s="283">
        <v>0</v>
      </c>
      <c r="G31" s="283">
        <v>0</v>
      </c>
      <c r="H31" s="283">
        <v>0</v>
      </c>
      <c r="I31" s="283">
        <f t="shared" si="0"/>
        <v>94</v>
      </c>
      <c r="J31" s="283">
        <f t="shared" si="1"/>
        <v>52220</v>
      </c>
      <c r="K31" s="26"/>
      <c r="L31" s="40"/>
      <c r="M31" s="225"/>
    </row>
    <row r="32" spans="1:13" ht="19.5" customHeight="1" x14ac:dyDescent="0.2">
      <c r="A32" s="451"/>
      <c r="B32" s="129" t="s">
        <v>86</v>
      </c>
      <c r="C32" s="283">
        <v>36</v>
      </c>
      <c r="D32" s="283">
        <v>7200</v>
      </c>
      <c r="E32" s="283">
        <v>0</v>
      </c>
      <c r="F32" s="283">
        <v>0</v>
      </c>
      <c r="G32" s="283">
        <v>0</v>
      </c>
      <c r="H32" s="283">
        <v>0</v>
      </c>
      <c r="I32" s="283">
        <f t="shared" si="0"/>
        <v>36</v>
      </c>
      <c r="J32" s="283">
        <f t="shared" si="1"/>
        <v>7200</v>
      </c>
      <c r="K32" s="25"/>
      <c r="L32" s="40"/>
      <c r="M32" s="225"/>
    </row>
    <row r="33" spans="1:13" s="63" customFormat="1" ht="19.5" customHeight="1" x14ac:dyDescent="0.2">
      <c r="A33" s="451"/>
      <c r="B33" s="129" t="s">
        <v>18</v>
      </c>
      <c r="C33" s="283">
        <f>SUM(C30:C32)</f>
        <v>214</v>
      </c>
      <c r="D33" s="283">
        <f>SUM(D30:D32)</f>
        <v>112120</v>
      </c>
      <c r="E33" s="283">
        <v>0</v>
      </c>
      <c r="F33" s="283">
        <v>0</v>
      </c>
      <c r="G33" s="283">
        <v>0</v>
      </c>
      <c r="H33" s="283">
        <v>0</v>
      </c>
      <c r="I33" s="283">
        <f t="shared" si="0"/>
        <v>214</v>
      </c>
      <c r="J33" s="283">
        <f t="shared" si="1"/>
        <v>112120</v>
      </c>
      <c r="K33" s="130"/>
      <c r="L33" s="131"/>
      <c r="M33" s="225"/>
    </row>
    <row r="34" spans="1:13" s="63" customFormat="1" ht="19.5" customHeight="1" x14ac:dyDescent="0.2">
      <c r="A34" s="451" t="s">
        <v>18</v>
      </c>
      <c r="B34" s="129" t="s">
        <v>84</v>
      </c>
      <c r="C34" s="283">
        <f>'14'!C6+'14'!C10+'14'!C14+'14'!C18+'14'!C22+'14'!C26+'14'!C30+'14'!C34+'14ق'!C6+'14ق'!C10+'14ق'!C14+'14ق'!C18+'14ق'!C22+'14ق'!C26+'14ق'!C30</f>
        <v>823</v>
      </c>
      <c r="D34" s="283">
        <f>'14'!D6+'14'!D10+'14'!D14+'14'!D18+'14'!D22+'14'!D26+'14'!D30+'14'!D34+'14ق'!D6+'14ق'!D10+'14ق'!D14+'14ق'!D18+'14ق'!D22+'14ق'!D26+'14ق'!D30</f>
        <v>370747</v>
      </c>
      <c r="E34" s="283">
        <f>'14'!E6+'14'!E10+'14'!E14+'14'!E18+'14'!E22+'14'!E26+'14'!E30+'14'!E34+'14ق'!E6+'14ق'!E10+'14ق'!E14+'14ق'!E18+'14ق'!E22+'14ق'!E26+'14ق'!E30</f>
        <v>258</v>
      </c>
      <c r="F34" s="283">
        <f>'14'!F6+'14'!F10+'14'!F14+'14'!F18+'14'!F22+'14'!F26+'14'!F30+'14'!F34+'14ق'!F6+'14ق'!F10+'14ق'!F14+'14ق'!F18+'14ق'!F22+'14ق'!F26+'14ق'!F30</f>
        <v>75941</v>
      </c>
      <c r="G34" s="283">
        <f>'14'!G6+'14'!G10+'14'!G14+'14'!G18+'14'!G22+'14'!G26+'14'!G30+'14'!G34+'14ق'!G6+'14ق'!G10+'14ق'!G14+'14ق'!G18+'14ق'!G22+'14ق'!G26+'14ق'!G30</f>
        <v>0</v>
      </c>
      <c r="H34" s="283">
        <f>'14'!H6+'14'!H10+'14'!H14+'14'!H18+'14'!H22+'14'!H26+'14'!H30+'14'!H34+'14ق'!H6+'14ق'!H10+'14ق'!H14+'14ق'!H18+'14ق'!H22+'14ق'!H26+'14ق'!H30</f>
        <v>0</v>
      </c>
      <c r="I34" s="283">
        <f t="shared" si="0"/>
        <v>1081</v>
      </c>
      <c r="J34" s="283">
        <f t="shared" si="1"/>
        <v>446688</v>
      </c>
      <c r="K34" s="130"/>
      <c r="L34" s="131"/>
      <c r="M34" s="225"/>
    </row>
    <row r="35" spans="1:13" s="63" customFormat="1" ht="19.5" customHeight="1" x14ac:dyDescent="0.55000000000000004">
      <c r="A35" s="451"/>
      <c r="B35" s="129" t="s">
        <v>85</v>
      </c>
      <c r="C35" s="283">
        <f>'14'!C7+'14'!C11+'14'!C15+'14'!C19+'14'!C23+'14'!C27+'14'!C31+'14'!C35+'14ق'!C7++'14ق'!C11+'14ق'!C15+'14ق'!C19+'14ق'!C23+'14ق'!C27+'14ق'!C31</f>
        <v>16553</v>
      </c>
      <c r="D35" s="283">
        <f>'14'!D7+'14'!D11+'14'!D15+'14'!D19+'14'!D23+'14'!D27+'14'!D31+'14'!D35+'14ق'!D7+'14ق'!D11+'14ق'!D15+'14ق'!D19+'14ق'!D23+'14ق'!D27+'14ق'!D31</f>
        <v>8448279</v>
      </c>
      <c r="E35" s="283">
        <f>'14'!E7+'14'!E11+'14'!E15+'14'!E19+'14'!E23+'14'!E27+'14'!E31+'14'!E35+'14ق'!E7+'14ق'!E11+'14ق'!E15+'14ق'!E19+'14ق'!E23+'14ق'!E27+'14ق'!E31</f>
        <v>1204</v>
      </c>
      <c r="F35" s="283">
        <f>'14'!F7+'14'!F11+'14'!F15+'14'!F19+'14'!F23+'14'!F27+'14'!F31+'14'!F35+'14ق'!F7+'14ق'!F11+'14ق'!F15+'14ق'!F19+'14ق'!F23+'14ق'!F27+'14ق'!F31</f>
        <v>490387</v>
      </c>
      <c r="G35" s="283">
        <f>'14'!G7+'14'!G11+'14'!G15+'14'!G19+'14'!G23+'14'!G27+'14'!G31+'14'!G35+'14ق'!G7+'14ق'!G11+'14ق'!G15+'14ق'!G19+'14ق'!G23+'14ق'!G27+'14ق'!G31</f>
        <v>12</v>
      </c>
      <c r="H35" s="283">
        <f>'14'!H7+'14'!H11+'14'!H15+'14'!H19+'14'!H23+'14'!H27+'14'!H31+'14'!H35+'14ق'!H7+'14ق'!H11+'14ق'!H15+'14ق'!H19+'14ق'!H23+'14ق'!H27+'14ق'!H31</f>
        <v>3210</v>
      </c>
      <c r="I35" s="283">
        <f t="shared" si="0"/>
        <v>17769</v>
      </c>
      <c r="J35" s="283">
        <f t="shared" si="1"/>
        <v>8941876</v>
      </c>
      <c r="K35" s="132"/>
      <c r="L35" s="131"/>
      <c r="M35" s="225"/>
    </row>
    <row r="36" spans="1:13" s="63" customFormat="1" ht="19.5" customHeight="1" x14ac:dyDescent="0.2">
      <c r="A36" s="451"/>
      <c r="B36" s="129" t="s">
        <v>86</v>
      </c>
      <c r="C36" s="283">
        <f>'14'!C8+'14'!C12+'14'!C16++'14'!C24+'14'!C28+'14'!C36+'14ق'!C8+'14ق'!C12+'14ق'!C16+'14ق'!C20+'14ق'!C24+'14ق'!C28+'14ق'!C32</f>
        <v>57</v>
      </c>
      <c r="D36" s="283">
        <f>'14'!D8+'14'!D12+'14'!D16+'14'!D20+'14'!D24+'14'!D28+'14'!D32+'14'!D36+'14ق'!D8+'14ق'!D12+'14ق'!D16+'14ق'!D20+'14ق'!D24+'14ق'!D28+'14ق'!D32</f>
        <v>22105</v>
      </c>
      <c r="E36" s="283">
        <f>'14'!E8+'14'!E12+'14'!E16+'14'!E20+'14'!E24+'14'!E28+'14'!E32+'14'!E36+'14ق'!E8+'14ق'!E12+'14ق'!E16+'14ق'!E20+'14ق'!E24+'14ق'!E28+'14ق'!E32</f>
        <v>0</v>
      </c>
      <c r="F36" s="283">
        <f>'14'!F8+'14'!F12+'14'!F16+'14'!F20+'14'!F24+'14'!F28+'14'!F32+'14'!F36+'14ق'!F8+'14ق'!F12+'14ق'!F16+'14ق'!F20+'14ق'!F24+'14ق'!F28+'14ق'!F32</f>
        <v>0</v>
      </c>
      <c r="G36" s="283">
        <f>'14'!G8+'14'!G12+'14'!G16+'14'!G20+'14'!G24+'14'!G28+'14'!G32+'14'!G36+'14ق'!G8+'14ق'!G12+'14ق'!G16+'14ق'!G20+'14ق'!G24+'14ق'!G28+'14ق'!G32</f>
        <v>0</v>
      </c>
      <c r="H36" s="283">
        <f>'14'!H8+'14'!H12+'14'!H16+'14'!H20+'14'!H24+'14'!H28+'14'!H32+'14'!H36+'14ق'!H8+'14ق'!H12+'14ق'!H16+'14ق'!H20+'14ق'!H24+'14ق'!H28+'14ق'!H32</f>
        <v>0</v>
      </c>
      <c r="I36" s="283">
        <f t="shared" si="0"/>
        <v>57</v>
      </c>
      <c r="J36" s="283">
        <f t="shared" si="1"/>
        <v>22105</v>
      </c>
      <c r="K36" s="130"/>
      <c r="L36" s="131"/>
      <c r="M36" s="225"/>
    </row>
    <row r="37" spans="1:13" s="63" customFormat="1" ht="17.45" customHeight="1" x14ac:dyDescent="0.2">
      <c r="A37" s="451"/>
      <c r="B37" s="129" t="s">
        <v>18</v>
      </c>
      <c r="C37" s="283">
        <f>SUM(C34:C36)</f>
        <v>17433</v>
      </c>
      <c r="D37" s="283">
        <f>'14'!D9+'14'!D13+'14'!D17+'14'!D21+'14'!D25+'14'!D29+'14'!D33+'14'!D37+'14ق'!D9+'14ق'!D13+'14ق'!D17+'14ق'!D21+'14ق'!D25+'14ق'!D29+'14ق'!D33</f>
        <v>8841131</v>
      </c>
      <c r="E37" s="283">
        <f>'14'!E9+'14'!E13+'14'!E17+'14'!E21+'14'!E25+'14'!E29+'14'!E33+'14'!E37+'14ق'!E9+'14ق'!E13+'14ق'!E17+'14ق'!E21+'14ق'!E25+'14ق'!E29+'14ق'!E33</f>
        <v>1462</v>
      </c>
      <c r="F37" s="283">
        <f>'14'!F9+'14'!F13+'14'!F17+'14'!F21+'14'!F25+'14'!F29+'14'!F33+'14'!F37+'14ق'!F9+'14ق'!F13+'14ق'!F17+'14ق'!F21+'14ق'!F25+'14ق'!F29+'14ق'!F33</f>
        <v>566328</v>
      </c>
      <c r="G37" s="283">
        <f>'14'!G9+'14'!G13+'14'!G17+'14'!G21+'14'!G25+'14'!G29+'14'!G33+'14'!G37+'14ق'!G9+'14ق'!G13+'14ق'!G17+'14ق'!G21+'14ق'!G25+'14ق'!G29+'14ق'!G33</f>
        <v>12</v>
      </c>
      <c r="H37" s="283">
        <f>'14'!H9+'14'!H13+'14'!H17+'14'!H21+'14'!H25+'14'!H29+'14'!H33+'14'!H37+'14ق'!H9+'14ق'!H13+'14ق'!H17+'14ق'!H21+'14ق'!H25+'14ق'!H29+'14ق'!H33</f>
        <v>3210</v>
      </c>
      <c r="I37" s="283">
        <f t="shared" si="0"/>
        <v>18907</v>
      </c>
      <c r="J37" s="283">
        <f t="shared" si="1"/>
        <v>9410669</v>
      </c>
      <c r="L37" s="131"/>
      <c r="M37" s="225"/>
    </row>
    <row r="38" spans="1:13" x14ac:dyDescent="0.2">
      <c r="A38" s="63"/>
      <c r="B38" s="63"/>
      <c r="C38" s="63"/>
      <c r="D38" s="63"/>
      <c r="E38" s="63"/>
      <c r="F38" s="63"/>
      <c r="G38" s="63"/>
      <c r="H38" s="63"/>
      <c r="I38" s="63"/>
      <c r="J38" s="63"/>
      <c r="L38" s="40"/>
    </row>
    <row r="39" spans="1:13" x14ac:dyDescent="0.2">
      <c r="A39" s="63"/>
      <c r="B39" s="63"/>
      <c r="C39" s="63"/>
      <c r="D39" s="63"/>
      <c r="E39" s="63"/>
      <c r="F39" s="63"/>
      <c r="G39" s="63"/>
      <c r="H39" s="63"/>
      <c r="I39" s="63"/>
      <c r="J39" s="63"/>
      <c r="L39" s="40"/>
    </row>
    <row r="40" spans="1:13" x14ac:dyDescent="0.2">
      <c r="L40" s="40"/>
    </row>
    <row r="41" spans="1:13" x14ac:dyDescent="0.2">
      <c r="L41" s="40"/>
    </row>
    <row r="42" spans="1:13" x14ac:dyDescent="0.2">
      <c r="E42" s="134"/>
      <c r="F42" s="134"/>
      <c r="L42" s="40"/>
    </row>
    <row r="43" spans="1:13" x14ac:dyDescent="0.2">
      <c r="L43" s="40"/>
    </row>
    <row r="44" spans="1:13" x14ac:dyDescent="0.2">
      <c r="L44" s="40"/>
    </row>
    <row r="45" spans="1:13" x14ac:dyDescent="0.2">
      <c r="L45" s="40"/>
    </row>
    <row r="46" spans="1:13" x14ac:dyDescent="0.2">
      <c r="L46" s="40"/>
    </row>
    <row r="47" spans="1:13" x14ac:dyDescent="0.2">
      <c r="L47" s="40"/>
    </row>
    <row r="48" spans="1:13" x14ac:dyDescent="0.2">
      <c r="L48" s="40"/>
    </row>
    <row r="49" spans="12:12" x14ac:dyDescent="0.2">
      <c r="L49" s="40"/>
    </row>
    <row r="50" spans="12:12" x14ac:dyDescent="0.2">
      <c r="L50" s="40"/>
    </row>
    <row r="51" spans="12:12" x14ac:dyDescent="0.2">
      <c r="L51" s="40"/>
    </row>
    <row r="52" spans="12:12" x14ac:dyDescent="0.2">
      <c r="L52" s="40"/>
    </row>
    <row r="53" spans="12:12" x14ac:dyDescent="0.2">
      <c r="L53" s="40"/>
    </row>
  </sheetData>
  <mergeCells count="19">
    <mergeCell ref="K25:K26"/>
    <mergeCell ref="A30:A33"/>
    <mergeCell ref="A34:A37"/>
    <mergeCell ref="A3:A5"/>
    <mergeCell ref="B3:B5"/>
    <mergeCell ref="A26:A29"/>
    <mergeCell ref="A10:A13"/>
    <mergeCell ref="A14:A17"/>
    <mergeCell ref="A18:A21"/>
    <mergeCell ref="A22:A25"/>
    <mergeCell ref="A6:A9"/>
    <mergeCell ref="A1:J1"/>
    <mergeCell ref="A2:D2"/>
    <mergeCell ref="C3:J3"/>
    <mergeCell ref="C4:D4"/>
    <mergeCell ref="E4:F4"/>
    <mergeCell ref="G4:H4"/>
    <mergeCell ref="I4:J4"/>
    <mergeCell ref="I2:J2"/>
  </mergeCells>
  <printOptions horizontalCentered="1" verticalCentered="1"/>
  <pageMargins left="0.75" right="0.75" top="0.5" bottom="0.5" header="0.5" footer="0.5"/>
  <pageSetup orientation="portrait" r:id="rId1"/>
  <headerFooter alignWithMargins="0">
    <oddFooter>&amp;C31</oddFooter>
  </headerFooter>
  <colBreaks count="1" manualBreakCount="1">
    <brk id="10" max="1048575" man="1"/>
  </col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rightToLeft="1" workbookViewId="0">
      <selection activeCell="Q8" sqref="Q8"/>
    </sheetView>
  </sheetViews>
  <sheetFormatPr defaultRowHeight="12.75" x14ac:dyDescent="0.2"/>
  <cols>
    <col min="1" max="1" width="0.28515625" customWidth="1"/>
    <col min="2" max="2" width="9.140625" customWidth="1"/>
    <col min="3" max="3" width="8.85546875" customWidth="1"/>
    <col min="4" max="4" width="7" customWidth="1"/>
    <col min="5" max="5" width="10.140625" customWidth="1"/>
    <col min="6" max="6" width="6.140625" customWidth="1"/>
    <col min="7" max="7" width="9.85546875" customWidth="1"/>
    <col min="8" max="8" width="9.7109375" customWidth="1"/>
    <col min="9" max="10" width="8.85546875" customWidth="1"/>
    <col min="11" max="11" width="9.28515625" customWidth="1"/>
    <col min="12" max="12" width="8.7109375" customWidth="1"/>
    <col min="13" max="13" width="7.85546875" customWidth="1"/>
    <col min="14" max="14" width="11" customWidth="1"/>
    <col min="15" max="15" width="11.42578125" customWidth="1"/>
  </cols>
  <sheetData>
    <row r="1" spans="2:15" ht="15.75" customHeight="1" x14ac:dyDescent="0.2">
      <c r="B1" s="462" t="s">
        <v>309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</row>
    <row r="2" spans="2:15" ht="15.75" customHeight="1" x14ac:dyDescent="0.25">
      <c r="B2" s="317" t="s">
        <v>163</v>
      </c>
      <c r="C2" s="317"/>
      <c r="D2" s="317"/>
      <c r="E2" s="16"/>
      <c r="F2" s="16"/>
      <c r="G2" s="16"/>
      <c r="H2" s="16"/>
      <c r="I2" s="16"/>
      <c r="J2" s="16"/>
      <c r="K2" s="16"/>
      <c r="L2" s="16"/>
      <c r="M2" s="16"/>
      <c r="N2" s="463" t="s">
        <v>229</v>
      </c>
      <c r="O2" s="463"/>
    </row>
    <row r="3" spans="2:15" ht="17.25" customHeight="1" x14ac:dyDescent="0.25">
      <c r="B3" s="464" t="s">
        <v>29</v>
      </c>
      <c r="C3" s="457" t="s">
        <v>246</v>
      </c>
      <c r="D3" s="466" t="s">
        <v>87</v>
      </c>
      <c r="E3" s="467"/>
      <c r="F3" s="467"/>
      <c r="G3" s="467"/>
      <c r="H3" s="453" t="s">
        <v>245</v>
      </c>
      <c r="I3" s="468"/>
      <c r="J3" s="468"/>
      <c r="K3" s="468"/>
      <c r="L3" s="468"/>
      <c r="M3" s="468"/>
      <c r="N3" s="469" t="s">
        <v>94</v>
      </c>
      <c r="O3" s="471" t="s">
        <v>152</v>
      </c>
    </row>
    <row r="4" spans="2:15" ht="31.5" customHeight="1" x14ac:dyDescent="0.25">
      <c r="B4" s="465"/>
      <c r="C4" s="459"/>
      <c r="D4" s="452" t="s">
        <v>88</v>
      </c>
      <c r="E4" s="452"/>
      <c r="F4" s="453" t="s">
        <v>89</v>
      </c>
      <c r="G4" s="454"/>
      <c r="H4" s="73" t="s">
        <v>83</v>
      </c>
      <c r="I4" s="73" t="s">
        <v>90</v>
      </c>
      <c r="J4" s="73" t="s">
        <v>91</v>
      </c>
      <c r="K4" s="229" t="s">
        <v>92</v>
      </c>
      <c r="L4" s="174" t="s">
        <v>93</v>
      </c>
      <c r="M4" s="73" t="s">
        <v>92</v>
      </c>
      <c r="N4" s="470"/>
      <c r="O4" s="471"/>
    </row>
    <row r="5" spans="2:15" ht="15.75" customHeight="1" x14ac:dyDescent="0.25">
      <c r="B5" s="465"/>
      <c r="C5" s="459"/>
      <c r="D5" s="96" t="s">
        <v>95</v>
      </c>
      <c r="E5" s="455" t="s">
        <v>269</v>
      </c>
      <c r="F5" s="96" t="s">
        <v>95</v>
      </c>
      <c r="G5" s="457" t="s">
        <v>270</v>
      </c>
      <c r="H5" s="459" t="s">
        <v>96</v>
      </c>
      <c r="I5" s="460" t="s">
        <v>97</v>
      </c>
      <c r="J5" s="460" t="s">
        <v>98</v>
      </c>
      <c r="K5" s="230" t="s">
        <v>99</v>
      </c>
      <c r="L5" s="230" t="s">
        <v>100</v>
      </c>
      <c r="M5" s="460" t="s">
        <v>81</v>
      </c>
      <c r="N5" s="472" t="s">
        <v>101</v>
      </c>
      <c r="O5" s="471"/>
    </row>
    <row r="6" spans="2:15" ht="32.25" customHeight="1" x14ac:dyDescent="0.2">
      <c r="B6" s="465"/>
      <c r="C6" s="458"/>
      <c r="D6" s="175" t="s">
        <v>102</v>
      </c>
      <c r="E6" s="456"/>
      <c r="F6" s="175" t="s">
        <v>102</v>
      </c>
      <c r="G6" s="458"/>
      <c r="H6" s="458"/>
      <c r="I6" s="461"/>
      <c r="J6" s="461"/>
      <c r="K6" s="231" t="s">
        <v>103</v>
      </c>
      <c r="L6" s="231" t="s">
        <v>104</v>
      </c>
      <c r="M6" s="461"/>
      <c r="N6" s="473"/>
      <c r="O6" s="471"/>
    </row>
    <row r="7" spans="2:15" ht="20.25" customHeight="1" x14ac:dyDescent="0.2">
      <c r="B7" s="58" t="s">
        <v>4</v>
      </c>
      <c r="C7" s="282">
        <v>121343</v>
      </c>
      <c r="D7" s="282">
        <v>674</v>
      </c>
      <c r="E7" s="282">
        <v>717577</v>
      </c>
      <c r="F7" s="97">
        <v>146</v>
      </c>
      <c r="G7" s="282">
        <v>139763</v>
      </c>
      <c r="H7" s="282">
        <v>46801</v>
      </c>
      <c r="I7" s="282">
        <v>33441</v>
      </c>
      <c r="J7" s="282">
        <v>15909</v>
      </c>
      <c r="K7" s="282">
        <v>27252</v>
      </c>
      <c r="L7" s="282">
        <v>13165</v>
      </c>
      <c r="M7" s="282">
        <v>7907</v>
      </c>
      <c r="N7" s="282">
        <f>C7+E7+G7+H7+I7+J7+K7+L7+M7</f>
        <v>1123158</v>
      </c>
      <c r="O7" s="283">
        <v>26055</v>
      </c>
    </row>
    <row r="8" spans="2:15" ht="20.25" customHeight="1" x14ac:dyDescent="0.2">
      <c r="B8" s="58" t="s">
        <v>5</v>
      </c>
      <c r="C8" s="282">
        <v>122371</v>
      </c>
      <c r="D8" s="282">
        <v>167</v>
      </c>
      <c r="E8" s="282">
        <v>160995</v>
      </c>
      <c r="F8" s="60">
        <v>495</v>
      </c>
      <c r="G8" s="282">
        <v>489211</v>
      </c>
      <c r="H8" s="282">
        <v>48237</v>
      </c>
      <c r="I8" s="282">
        <v>16907</v>
      </c>
      <c r="J8" s="282">
        <v>6295</v>
      </c>
      <c r="K8" s="282">
        <v>26821</v>
      </c>
      <c r="L8" s="282">
        <v>11084</v>
      </c>
      <c r="M8" s="282">
        <v>6021</v>
      </c>
      <c r="N8" s="282">
        <f t="shared" ref="N8:N22" si="0">C8+E8+G8+H8+I8+J8+K8+L8+M8</f>
        <v>887942</v>
      </c>
      <c r="O8" s="283">
        <v>8450</v>
      </c>
    </row>
    <row r="9" spans="2:15" ht="20.25" customHeight="1" x14ac:dyDescent="0.2">
      <c r="B9" s="58" t="s">
        <v>36</v>
      </c>
      <c r="C9" s="282">
        <v>479226</v>
      </c>
      <c r="D9" s="282">
        <v>3179</v>
      </c>
      <c r="E9" s="282">
        <v>3345228</v>
      </c>
      <c r="F9" s="97">
        <v>24</v>
      </c>
      <c r="G9" s="282">
        <v>28263</v>
      </c>
      <c r="H9" s="282">
        <v>89568</v>
      </c>
      <c r="I9" s="282">
        <v>53614</v>
      </c>
      <c r="J9" s="282">
        <v>56321</v>
      </c>
      <c r="K9" s="282">
        <v>50490</v>
      </c>
      <c r="L9" s="282">
        <v>50728</v>
      </c>
      <c r="M9" s="282">
        <v>17800</v>
      </c>
      <c r="N9" s="282">
        <f t="shared" si="0"/>
        <v>4171238</v>
      </c>
      <c r="O9" s="283">
        <v>32164</v>
      </c>
    </row>
    <row r="10" spans="2:15" s="61" customFormat="1" ht="20.25" customHeight="1" x14ac:dyDescent="0.2">
      <c r="B10" s="105" t="s">
        <v>7</v>
      </c>
      <c r="C10" s="282">
        <v>138710</v>
      </c>
      <c r="D10" s="282">
        <v>850</v>
      </c>
      <c r="E10" s="282">
        <v>967300</v>
      </c>
      <c r="F10" s="128">
        <v>0</v>
      </c>
      <c r="G10" s="282">
        <v>0</v>
      </c>
      <c r="H10" s="282">
        <v>112777</v>
      </c>
      <c r="I10" s="282">
        <v>33059</v>
      </c>
      <c r="J10" s="282">
        <v>73420</v>
      </c>
      <c r="K10" s="282">
        <v>109736</v>
      </c>
      <c r="L10" s="282">
        <v>118429</v>
      </c>
      <c r="M10" s="282">
        <v>44775</v>
      </c>
      <c r="N10" s="282">
        <f t="shared" si="0"/>
        <v>1598206</v>
      </c>
      <c r="O10" s="283">
        <v>81497</v>
      </c>
    </row>
    <row r="11" spans="2:15" ht="20.25" customHeight="1" x14ac:dyDescent="0.2">
      <c r="B11" s="58" t="s">
        <v>8</v>
      </c>
      <c r="C11" s="282">
        <v>2233329</v>
      </c>
      <c r="D11" s="282">
        <v>9476</v>
      </c>
      <c r="E11" s="282">
        <v>9308283</v>
      </c>
      <c r="F11" s="97">
        <v>6490</v>
      </c>
      <c r="G11" s="282">
        <v>7971049</v>
      </c>
      <c r="H11" s="282">
        <v>1165203</v>
      </c>
      <c r="I11" s="282">
        <v>120567</v>
      </c>
      <c r="J11" s="282">
        <v>107403</v>
      </c>
      <c r="K11" s="282">
        <v>236326</v>
      </c>
      <c r="L11" s="282">
        <v>143176</v>
      </c>
      <c r="M11" s="282">
        <v>127787</v>
      </c>
      <c r="N11" s="282">
        <f t="shared" si="0"/>
        <v>21413123</v>
      </c>
      <c r="O11" s="283">
        <v>266356</v>
      </c>
    </row>
    <row r="12" spans="2:15" ht="20.25" customHeight="1" x14ac:dyDescent="0.2">
      <c r="B12" s="58" t="s">
        <v>9</v>
      </c>
      <c r="C12" s="282">
        <v>968889</v>
      </c>
      <c r="D12" s="282">
        <v>4678</v>
      </c>
      <c r="E12" s="282">
        <v>4201747</v>
      </c>
      <c r="F12" s="97">
        <v>328</v>
      </c>
      <c r="G12" s="282">
        <v>407953</v>
      </c>
      <c r="H12" s="282">
        <v>294789</v>
      </c>
      <c r="I12" s="282">
        <v>125267</v>
      </c>
      <c r="J12" s="282">
        <v>99313</v>
      </c>
      <c r="K12" s="282">
        <v>42326</v>
      </c>
      <c r="L12" s="282">
        <v>61156</v>
      </c>
      <c r="M12" s="282">
        <v>19102</v>
      </c>
      <c r="N12" s="282">
        <f t="shared" si="0"/>
        <v>6220542</v>
      </c>
      <c r="O12" s="283">
        <v>94951</v>
      </c>
    </row>
    <row r="13" spans="2:15" ht="20.25" customHeight="1" x14ac:dyDescent="0.2">
      <c r="B13" s="105" t="s">
        <v>10</v>
      </c>
      <c r="C13" s="282">
        <v>236938</v>
      </c>
      <c r="D13" s="282">
        <v>793</v>
      </c>
      <c r="E13" s="282">
        <v>719800</v>
      </c>
      <c r="F13" s="97">
        <v>100</v>
      </c>
      <c r="G13" s="282">
        <v>80000</v>
      </c>
      <c r="H13" s="282">
        <v>24469</v>
      </c>
      <c r="I13" s="282">
        <v>6938</v>
      </c>
      <c r="J13" s="282">
        <v>13181</v>
      </c>
      <c r="K13" s="282">
        <v>7500</v>
      </c>
      <c r="L13" s="282">
        <v>10200</v>
      </c>
      <c r="M13" s="282">
        <v>6625</v>
      </c>
      <c r="N13" s="282">
        <f t="shared" si="0"/>
        <v>1105651</v>
      </c>
      <c r="O13" s="283">
        <v>17538</v>
      </c>
    </row>
    <row r="14" spans="2:15" s="61" customFormat="1" ht="20.25" customHeight="1" x14ac:dyDescent="0.2">
      <c r="B14" s="105" t="s">
        <v>11</v>
      </c>
      <c r="C14" s="282">
        <v>2235225</v>
      </c>
      <c r="D14" s="282">
        <v>13680</v>
      </c>
      <c r="E14" s="282">
        <v>13620666</v>
      </c>
      <c r="F14" s="98">
        <v>2690</v>
      </c>
      <c r="G14" s="282">
        <v>2801912</v>
      </c>
      <c r="H14" s="282">
        <v>211756</v>
      </c>
      <c r="I14" s="282">
        <v>469857</v>
      </c>
      <c r="J14" s="282">
        <v>111304</v>
      </c>
      <c r="K14" s="282">
        <v>196247</v>
      </c>
      <c r="L14" s="282">
        <v>387114</v>
      </c>
      <c r="M14" s="282">
        <v>162289</v>
      </c>
      <c r="N14" s="282">
        <f t="shared" si="0"/>
        <v>20196370</v>
      </c>
      <c r="O14" s="283">
        <v>1260713</v>
      </c>
    </row>
    <row r="15" spans="2:15" ht="20.25" customHeight="1" x14ac:dyDescent="0.2">
      <c r="B15" s="239" t="s">
        <v>12</v>
      </c>
      <c r="C15" s="282">
        <v>1818778</v>
      </c>
      <c r="D15" s="282">
        <v>17572</v>
      </c>
      <c r="E15" s="282">
        <v>14936200</v>
      </c>
      <c r="F15" s="128">
        <v>771</v>
      </c>
      <c r="G15" s="282">
        <v>771000</v>
      </c>
      <c r="H15" s="282">
        <v>200615</v>
      </c>
      <c r="I15" s="282">
        <v>45781</v>
      </c>
      <c r="J15" s="282">
        <v>124552</v>
      </c>
      <c r="K15" s="282">
        <v>276707</v>
      </c>
      <c r="L15" s="282">
        <v>107039</v>
      </c>
      <c r="M15" s="282">
        <v>22538</v>
      </c>
      <c r="N15" s="282">
        <f>C15+E15+G15+H15+I15+J15+K15+L15+M15</f>
        <v>18303210</v>
      </c>
      <c r="O15" s="283">
        <v>119658</v>
      </c>
    </row>
    <row r="16" spans="2:15" ht="20.25" customHeight="1" x14ac:dyDescent="0.2">
      <c r="B16" s="58" t="s">
        <v>13</v>
      </c>
      <c r="C16" s="282">
        <v>157925</v>
      </c>
      <c r="D16" s="282">
        <v>640</v>
      </c>
      <c r="E16" s="282">
        <v>448000</v>
      </c>
      <c r="F16" s="128">
        <v>18</v>
      </c>
      <c r="G16" s="282">
        <v>16200</v>
      </c>
      <c r="H16" s="282">
        <v>9500</v>
      </c>
      <c r="I16" s="282">
        <v>3010</v>
      </c>
      <c r="J16" s="282">
        <v>3200</v>
      </c>
      <c r="K16" s="282">
        <v>2750</v>
      </c>
      <c r="L16" s="282">
        <v>3650</v>
      </c>
      <c r="M16" s="282">
        <v>2000</v>
      </c>
      <c r="N16" s="282">
        <f>C16+E16+G16+H16+I16+J16+K16+L16+M16</f>
        <v>646235</v>
      </c>
      <c r="O16" s="283">
        <v>59250</v>
      </c>
    </row>
    <row r="17" spans="2:15" ht="20.25" customHeight="1" x14ac:dyDescent="0.2">
      <c r="B17" s="58" t="s">
        <v>159</v>
      </c>
      <c r="C17" s="282">
        <v>58150</v>
      </c>
      <c r="D17" s="282">
        <v>340</v>
      </c>
      <c r="E17" s="282">
        <v>284500</v>
      </c>
      <c r="F17" s="97">
        <v>0</v>
      </c>
      <c r="G17" s="282">
        <v>0</v>
      </c>
      <c r="H17" s="282">
        <v>20050</v>
      </c>
      <c r="I17" s="282">
        <v>2000</v>
      </c>
      <c r="J17" s="282">
        <v>0</v>
      </c>
      <c r="K17" s="282">
        <v>10950</v>
      </c>
      <c r="L17" s="282">
        <v>2300</v>
      </c>
      <c r="M17" s="282">
        <v>6000</v>
      </c>
      <c r="N17" s="282">
        <f t="shared" si="0"/>
        <v>383950</v>
      </c>
      <c r="O17" s="283">
        <v>11150</v>
      </c>
    </row>
    <row r="18" spans="2:15" ht="20.25" customHeight="1" x14ac:dyDescent="0.2">
      <c r="B18" s="58" t="s">
        <v>37</v>
      </c>
      <c r="C18" s="282">
        <v>133375</v>
      </c>
      <c r="D18" s="282">
        <v>750</v>
      </c>
      <c r="E18" s="282">
        <v>633750</v>
      </c>
      <c r="F18" s="98">
        <v>15</v>
      </c>
      <c r="G18" s="282">
        <v>19500</v>
      </c>
      <c r="H18" s="282">
        <v>2500</v>
      </c>
      <c r="I18" s="282">
        <v>5680</v>
      </c>
      <c r="J18" s="282">
        <v>3000</v>
      </c>
      <c r="K18" s="282">
        <v>2000</v>
      </c>
      <c r="L18" s="282">
        <v>2400</v>
      </c>
      <c r="M18" s="282">
        <v>6300</v>
      </c>
      <c r="N18" s="282">
        <f t="shared" si="0"/>
        <v>808505</v>
      </c>
      <c r="O18" s="283">
        <v>16000</v>
      </c>
    </row>
    <row r="19" spans="2:15" ht="20.25" customHeight="1" x14ac:dyDescent="0.2">
      <c r="B19" s="58" t="s">
        <v>16</v>
      </c>
      <c r="C19" s="282">
        <v>131040</v>
      </c>
      <c r="D19" s="282">
        <v>884</v>
      </c>
      <c r="E19" s="282">
        <v>856355</v>
      </c>
      <c r="F19" s="98">
        <v>99</v>
      </c>
      <c r="G19" s="282">
        <v>99600</v>
      </c>
      <c r="H19" s="282">
        <v>68900</v>
      </c>
      <c r="I19" s="282">
        <v>6390</v>
      </c>
      <c r="J19" s="282">
        <v>18300</v>
      </c>
      <c r="K19" s="282">
        <v>32130</v>
      </c>
      <c r="L19" s="282">
        <v>36650</v>
      </c>
      <c r="M19" s="282">
        <v>16400</v>
      </c>
      <c r="N19" s="282">
        <f t="shared" si="0"/>
        <v>1265765</v>
      </c>
      <c r="O19" s="283">
        <v>16930</v>
      </c>
    </row>
    <row r="20" spans="2:15" ht="20.25" customHeight="1" x14ac:dyDescent="0.2">
      <c r="B20" s="58" t="s">
        <v>160</v>
      </c>
      <c r="C20" s="282">
        <v>463250</v>
      </c>
      <c r="D20" s="282">
        <v>434</v>
      </c>
      <c r="E20" s="282">
        <v>516600</v>
      </c>
      <c r="F20" s="98">
        <v>1856</v>
      </c>
      <c r="G20" s="282">
        <v>2404300</v>
      </c>
      <c r="H20" s="282">
        <v>24450</v>
      </c>
      <c r="I20" s="282">
        <v>20250</v>
      </c>
      <c r="J20" s="282">
        <v>61620</v>
      </c>
      <c r="K20" s="282">
        <v>47600</v>
      </c>
      <c r="L20" s="282">
        <v>34650</v>
      </c>
      <c r="M20" s="282">
        <v>18200</v>
      </c>
      <c r="N20" s="282">
        <f t="shared" si="0"/>
        <v>3590920</v>
      </c>
      <c r="O20" s="283">
        <v>48595</v>
      </c>
    </row>
    <row r="21" spans="2:15" ht="20.25" customHeight="1" x14ac:dyDescent="0.2">
      <c r="B21" s="58" t="s">
        <v>17</v>
      </c>
      <c r="C21" s="282">
        <v>112120</v>
      </c>
      <c r="D21" s="282">
        <v>148</v>
      </c>
      <c r="E21" s="282">
        <v>124600</v>
      </c>
      <c r="F21" s="140">
        <v>478</v>
      </c>
      <c r="G21" s="282">
        <v>558630</v>
      </c>
      <c r="H21" s="282">
        <v>9580</v>
      </c>
      <c r="I21" s="282">
        <v>1630</v>
      </c>
      <c r="J21" s="282">
        <v>4650</v>
      </c>
      <c r="K21" s="282">
        <v>550</v>
      </c>
      <c r="L21" s="282">
        <v>1970</v>
      </c>
      <c r="M21" s="282">
        <v>2555</v>
      </c>
      <c r="N21" s="282">
        <f t="shared" si="0"/>
        <v>816285</v>
      </c>
      <c r="O21" s="283">
        <v>3365</v>
      </c>
    </row>
    <row r="22" spans="2:15" ht="20.25" customHeight="1" x14ac:dyDescent="0.2">
      <c r="B22" s="58" t="s">
        <v>18</v>
      </c>
      <c r="C22" s="282">
        <f>SUM(C7:C21)</f>
        <v>9410669</v>
      </c>
      <c r="D22" s="282">
        <f>SUM(D7:D21)</f>
        <v>54265</v>
      </c>
      <c r="E22" s="282">
        <f>SUM(E7:E21)</f>
        <v>50841601</v>
      </c>
      <c r="F22" s="59">
        <f>SUM(F7:F21)</f>
        <v>13510</v>
      </c>
      <c r="G22" s="282">
        <f t="shared" ref="G22:K22" si="1">SUM(G7:G21)</f>
        <v>15787381</v>
      </c>
      <c r="H22" s="282">
        <f>SUM(H7:H21)</f>
        <v>2329195</v>
      </c>
      <c r="I22" s="282">
        <f t="shared" si="1"/>
        <v>944391</v>
      </c>
      <c r="J22" s="282">
        <f t="shared" si="1"/>
        <v>698468</v>
      </c>
      <c r="K22" s="282">
        <f t="shared" si="1"/>
        <v>1069385</v>
      </c>
      <c r="L22" s="282">
        <f>SUM(L7:L21)</f>
        <v>983711</v>
      </c>
      <c r="M22" s="282">
        <f>SUM(M7:M21)</f>
        <v>466299</v>
      </c>
      <c r="N22" s="282">
        <f t="shared" si="0"/>
        <v>82531100</v>
      </c>
      <c r="O22" s="283">
        <f>SUM(O7:O21)</f>
        <v>2062672</v>
      </c>
    </row>
    <row r="25" spans="2:15" x14ac:dyDescent="0.2"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</row>
    <row r="26" spans="2:15" x14ac:dyDescent="0.2">
      <c r="O26" s="228">
        <f>C16+E16+G16+H16+I16+J16+K16+L16+M16</f>
        <v>646235</v>
      </c>
    </row>
    <row r="27" spans="2:15" x14ac:dyDescent="0.2">
      <c r="H27">
        <f>G16/F16</f>
        <v>900</v>
      </c>
    </row>
    <row r="28" spans="2:15" x14ac:dyDescent="0.2">
      <c r="K28" s="55"/>
    </row>
  </sheetData>
  <mergeCells count="18">
    <mergeCell ref="I5:I6"/>
    <mergeCell ref="B1:O1"/>
    <mergeCell ref="B2:D2"/>
    <mergeCell ref="N2:O2"/>
    <mergeCell ref="B3:B6"/>
    <mergeCell ref="C3:C6"/>
    <mergeCell ref="D3:G3"/>
    <mergeCell ref="H3:M3"/>
    <mergeCell ref="N3:N4"/>
    <mergeCell ref="O3:O6"/>
    <mergeCell ref="J5:J6"/>
    <mergeCell ref="M5:M6"/>
    <mergeCell ref="N5:N6"/>
    <mergeCell ref="D4:E4"/>
    <mergeCell ref="F4:G4"/>
    <mergeCell ref="E5:E6"/>
    <mergeCell ref="G5:G6"/>
    <mergeCell ref="H5:H6"/>
  </mergeCells>
  <pageMargins left="0.7" right="0.7" top="0.75" bottom="0.75" header="0.3" footer="0.3"/>
  <pageSetup paperSize="9" orientation="landscape" r:id="rId1"/>
  <headerFooter>
    <oddFooter>&amp;C32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49"/>
  <sheetViews>
    <sheetView rightToLeft="1" topLeftCell="A37" workbookViewId="0">
      <selection sqref="A1:J38"/>
    </sheetView>
  </sheetViews>
  <sheetFormatPr defaultRowHeight="12.75" x14ac:dyDescent="0.2"/>
  <cols>
    <col min="1" max="1" width="7.28515625" customWidth="1"/>
    <col min="2" max="2" width="7.140625" customWidth="1"/>
    <col min="3" max="3" width="9.5703125" customWidth="1"/>
    <col min="4" max="4" width="9.140625" customWidth="1"/>
    <col min="5" max="5" width="10.140625" customWidth="1"/>
    <col min="6" max="6" width="8.85546875" customWidth="1"/>
    <col min="7" max="7" width="9.7109375" customWidth="1"/>
    <col min="8" max="8" width="9.28515625" customWidth="1"/>
    <col min="9" max="9" width="8" customWidth="1"/>
    <col min="10" max="10" width="10.140625" customWidth="1"/>
  </cols>
  <sheetData>
    <row r="1" spans="1:10" ht="21.75" customHeight="1" x14ac:dyDescent="0.2">
      <c r="A1" s="482" t="s">
        <v>296</v>
      </c>
      <c r="B1" s="482"/>
      <c r="C1" s="482"/>
      <c r="D1" s="482"/>
      <c r="E1" s="482"/>
      <c r="F1" s="482"/>
      <c r="G1" s="482"/>
      <c r="H1" s="482"/>
      <c r="I1" s="482"/>
      <c r="J1" s="482"/>
    </row>
    <row r="2" spans="1:10" ht="15" x14ac:dyDescent="0.2">
      <c r="A2" s="317" t="s">
        <v>164</v>
      </c>
      <c r="B2" s="317"/>
      <c r="C2" s="317"/>
      <c r="D2" s="317"/>
      <c r="E2" s="317"/>
      <c r="F2" s="317"/>
      <c r="G2" s="317"/>
      <c r="H2" s="317"/>
      <c r="I2" s="317"/>
      <c r="J2" s="317"/>
    </row>
    <row r="3" spans="1:10" ht="15.75" customHeight="1" x14ac:dyDescent="0.2">
      <c r="A3" s="323" t="s">
        <v>29</v>
      </c>
      <c r="B3" s="483" t="s">
        <v>244</v>
      </c>
      <c r="C3" s="486" t="s">
        <v>107</v>
      </c>
      <c r="D3" s="486" t="s">
        <v>108</v>
      </c>
      <c r="E3" s="486" t="s">
        <v>109</v>
      </c>
      <c r="F3" s="475" t="s">
        <v>110</v>
      </c>
      <c r="G3" s="475" t="s">
        <v>172</v>
      </c>
      <c r="H3" s="475" t="s">
        <v>173</v>
      </c>
      <c r="I3" s="475" t="s">
        <v>105</v>
      </c>
      <c r="J3" s="478" t="s">
        <v>106</v>
      </c>
    </row>
    <row r="4" spans="1:10" x14ac:dyDescent="0.2">
      <c r="A4" s="324"/>
      <c r="B4" s="484"/>
      <c r="C4" s="486"/>
      <c r="D4" s="486"/>
      <c r="E4" s="486"/>
      <c r="F4" s="476"/>
      <c r="G4" s="476"/>
      <c r="H4" s="476"/>
      <c r="I4" s="476"/>
      <c r="J4" s="479"/>
    </row>
    <row r="5" spans="1:10" ht="15" x14ac:dyDescent="0.2">
      <c r="A5" s="324"/>
      <c r="B5" s="484"/>
      <c r="C5" s="486"/>
      <c r="D5" s="486"/>
      <c r="E5" s="486"/>
      <c r="F5" s="212" t="s">
        <v>111</v>
      </c>
      <c r="G5" s="476"/>
      <c r="H5" s="476"/>
      <c r="I5" s="476"/>
      <c r="J5" s="480" t="s">
        <v>174</v>
      </c>
    </row>
    <row r="6" spans="1:10" ht="39.75" customHeight="1" x14ac:dyDescent="0.2">
      <c r="A6" s="324"/>
      <c r="B6" s="484"/>
      <c r="C6" s="486"/>
      <c r="D6" s="486"/>
      <c r="E6" s="486"/>
      <c r="F6" s="212" t="s">
        <v>112</v>
      </c>
      <c r="G6" s="477"/>
      <c r="H6" s="477"/>
      <c r="I6" s="477"/>
      <c r="J6" s="481"/>
    </row>
    <row r="7" spans="1:10" ht="15" x14ac:dyDescent="0.2">
      <c r="A7" s="325"/>
      <c r="B7" s="485"/>
      <c r="C7" s="199">
        <v>1</v>
      </c>
      <c r="D7" s="199">
        <v>2</v>
      </c>
      <c r="E7" s="199">
        <v>3</v>
      </c>
      <c r="F7" s="199">
        <v>4</v>
      </c>
      <c r="G7" s="170">
        <v>5</v>
      </c>
      <c r="H7" s="170">
        <v>6</v>
      </c>
      <c r="I7" s="199">
        <v>7</v>
      </c>
      <c r="J7" s="200">
        <v>8</v>
      </c>
    </row>
    <row r="8" spans="1:10" s="61" customFormat="1" ht="18" customHeight="1" x14ac:dyDescent="0.2">
      <c r="A8" s="321" t="s">
        <v>4</v>
      </c>
      <c r="B8" s="112" t="s">
        <v>113</v>
      </c>
      <c r="C8" s="282">
        <v>107110</v>
      </c>
      <c r="D8" s="282">
        <v>105276</v>
      </c>
      <c r="E8" s="282">
        <v>581488</v>
      </c>
      <c r="F8" s="282">
        <v>2062</v>
      </c>
      <c r="G8" s="282">
        <v>1700</v>
      </c>
      <c r="H8" s="282">
        <v>2500</v>
      </c>
      <c r="I8" s="282">
        <v>622</v>
      </c>
      <c r="J8" s="283">
        <f>E8+I8</f>
        <v>582110</v>
      </c>
    </row>
    <row r="9" spans="1:10" s="61" customFormat="1" ht="18" customHeight="1" x14ac:dyDescent="0.2">
      <c r="A9" s="321"/>
      <c r="B9" s="112" t="s">
        <v>114</v>
      </c>
      <c r="C9" s="282">
        <v>132077</v>
      </c>
      <c r="D9" s="282">
        <v>130545</v>
      </c>
      <c r="E9" s="282">
        <v>732603</v>
      </c>
      <c r="F9" s="282">
        <v>2049</v>
      </c>
      <c r="G9" s="282">
        <v>1500</v>
      </c>
      <c r="H9" s="282">
        <v>2500</v>
      </c>
      <c r="I9" s="282">
        <v>0</v>
      </c>
      <c r="J9" s="283">
        <f t="shared" ref="J9:J37" si="0">E9+I9</f>
        <v>732603</v>
      </c>
    </row>
    <row r="10" spans="1:10" s="61" customFormat="1" ht="18" customHeight="1" x14ac:dyDescent="0.2">
      <c r="A10" s="321"/>
      <c r="B10" s="112" t="s">
        <v>115</v>
      </c>
      <c r="C10" s="282">
        <v>130595</v>
      </c>
      <c r="D10" s="282">
        <v>128226</v>
      </c>
      <c r="E10" s="282">
        <v>674325</v>
      </c>
      <c r="F10" s="282">
        <v>2622</v>
      </c>
      <c r="G10" s="282">
        <v>1750</v>
      </c>
      <c r="H10" s="282">
        <v>3200</v>
      </c>
      <c r="I10" s="282">
        <v>0</v>
      </c>
      <c r="J10" s="283">
        <f t="shared" si="0"/>
        <v>674325</v>
      </c>
    </row>
    <row r="11" spans="1:10" s="61" customFormat="1" ht="18" customHeight="1" x14ac:dyDescent="0.2">
      <c r="A11" s="321"/>
      <c r="B11" s="112" t="s">
        <v>116</v>
      </c>
      <c r="C11" s="282">
        <v>2799</v>
      </c>
      <c r="D11" s="282">
        <v>2695</v>
      </c>
      <c r="E11" s="282">
        <v>16171</v>
      </c>
      <c r="F11" s="282">
        <v>1800</v>
      </c>
      <c r="G11" s="282">
        <v>1800</v>
      </c>
      <c r="H11" s="282">
        <v>1800</v>
      </c>
      <c r="I11" s="282">
        <v>0</v>
      </c>
      <c r="J11" s="283">
        <f t="shared" si="0"/>
        <v>16171</v>
      </c>
    </row>
    <row r="12" spans="1:10" s="61" customFormat="1" ht="18" customHeight="1" x14ac:dyDescent="0.2">
      <c r="A12" s="321"/>
      <c r="B12" s="112" t="s">
        <v>18</v>
      </c>
      <c r="C12" s="282">
        <f>SUM(C8:C11)</f>
        <v>372581</v>
      </c>
      <c r="D12" s="282">
        <f>SUM(D8:D11)</f>
        <v>366742</v>
      </c>
      <c r="E12" s="282">
        <f>SUM(E8:E11)</f>
        <v>2004587</v>
      </c>
      <c r="F12" s="282">
        <v>2170</v>
      </c>
      <c r="G12" s="282">
        <v>1500</v>
      </c>
      <c r="H12" s="282">
        <v>3200</v>
      </c>
      <c r="I12" s="282">
        <v>622</v>
      </c>
      <c r="J12" s="283">
        <f t="shared" si="0"/>
        <v>2005209</v>
      </c>
    </row>
    <row r="13" spans="1:10" s="61" customFormat="1" ht="18" customHeight="1" x14ac:dyDescent="0.2">
      <c r="A13" s="323" t="s">
        <v>5</v>
      </c>
      <c r="B13" s="112" t="s">
        <v>113</v>
      </c>
      <c r="C13" s="282">
        <v>17276</v>
      </c>
      <c r="D13" s="282">
        <v>16489</v>
      </c>
      <c r="E13" s="282">
        <v>66011</v>
      </c>
      <c r="F13" s="282">
        <v>2500</v>
      </c>
      <c r="G13" s="282">
        <v>2500</v>
      </c>
      <c r="H13" s="282">
        <v>2500</v>
      </c>
      <c r="I13" s="282">
        <v>0</v>
      </c>
      <c r="J13" s="283">
        <f t="shared" si="0"/>
        <v>66011</v>
      </c>
    </row>
    <row r="14" spans="1:10" s="61" customFormat="1" ht="18" customHeight="1" x14ac:dyDescent="0.2">
      <c r="A14" s="324"/>
      <c r="B14" s="112" t="s">
        <v>114</v>
      </c>
      <c r="C14" s="282">
        <v>56564</v>
      </c>
      <c r="D14" s="282">
        <v>54942</v>
      </c>
      <c r="E14" s="282">
        <v>241342</v>
      </c>
      <c r="F14" s="282">
        <v>2392</v>
      </c>
      <c r="G14" s="282">
        <v>2250</v>
      </c>
      <c r="H14" s="282">
        <v>3000</v>
      </c>
      <c r="I14" s="282">
        <v>0</v>
      </c>
      <c r="J14" s="283">
        <f t="shared" si="0"/>
        <v>241342</v>
      </c>
    </row>
    <row r="15" spans="1:10" s="61" customFormat="1" ht="18" customHeight="1" x14ac:dyDescent="0.2">
      <c r="A15" s="324"/>
      <c r="B15" s="112" t="s">
        <v>115</v>
      </c>
      <c r="C15" s="282">
        <v>187173</v>
      </c>
      <c r="D15" s="282">
        <v>179544</v>
      </c>
      <c r="E15" s="282">
        <v>898339</v>
      </c>
      <c r="F15" s="282">
        <v>2600</v>
      </c>
      <c r="G15" s="282">
        <v>2250</v>
      </c>
      <c r="H15" s="282">
        <v>3000</v>
      </c>
      <c r="I15" s="282">
        <v>0</v>
      </c>
      <c r="J15" s="283">
        <f t="shared" si="0"/>
        <v>898339</v>
      </c>
    </row>
    <row r="16" spans="1:10" s="61" customFormat="1" ht="18" customHeight="1" x14ac:dyDescent="0.2">
      <c r="A16" s="324"/>
      <c r="B16" s="112" t="s">
        <v>116</v>
      </c>
      <c r="C16" s="282">
        <v>80764</v>
      </c>
      <c r="D16" s="282">
        <v>77658</v>
      </c>
      <c r="E16" s="282">
        <v>398142</v>
      </c>
      <c r="F16" s="282">
        <v>2569</v>
      </c>
      <c r="G16" s="282">
        <v>3400</v>
      </c>
      <c r="H16" s="282">
        <v>2800</v>
      </c>
      <c r="I16" s="282">
        <v>0</v>
      </c>
      <c r="J16" s="283">
        <f t="shared" si="0"/>
        <v>398142</v>
      </c>
    </row>
    <row r="17" spans="1:10" s="61" customFormat="1" ht="18" customHeight="1" x14ac:dyDescent="0.2">
      <c r="A17" s="325"/>
      <c r="B17" s="112" t="s">
        <v>18</v>
      </c>
      <c r="C17" s="282">
        <f>SUM(C13:C16)</f>
        <v>341777</v>
      </c>
      <c r="D17" s="282">
        <f>SUM(D13:D16)</f>
        <v>328633</v>
      </c>
      <c r="E17" s="282">
        <f>SUM(E13:E16)</f>
        <v>1603834</v>
      </c>
      <c r="F17" s="282">
        <v>2553</v>
      </c>
      <c r="G17" s="282">
        <v>2250</v>
      </c>
      <c r="H17" s="282">
        <v>3000</v>
      </c>
      <c r="I17" s="282">
        <v>0</v>
      </c>
      <c r="J17" s="283">
        <f t="shared" si="0"/>
        <v>1603834</v>
      </c>
    </row>
    <row r="18" spans="1:10" s="61" customFormat="1" ht="18" customHeight="1" x14ac:dyDescent="0.2">
      <c r="A18" s="323" t="s">
        <v>36</v>
      </c>
      <c r="B18" s="112" t="s">
        <v>113</v>
      </c>
      <c r="C18" s="282">
        <v>301204</v>
      </c>
      <c r="D18" s="282">
        <v>290894</v>
      </c>
      <c r="E18" s="282">
        <v>1420468</v>
      </c>
      <c r="F18" s="282">
        <v>2047.996272133279</v>
      </c>
      <c r="G18" s="282">
        <v>2000</v>
      </c>
      <c r="H18" s="282">
        <v>2200</v>
      </c>
      <c r="I18" s="282">
        <v>0</v>
      </c>
      <c r="J18" s="283">
        <f t="shared" si="0"/>
        <v>1420468</v>
      </c>
    </row>
    <row r="19" spans="1:10" s="61" customFormat="1" ht="18" customHeight="1" x14ac:dyDescent="0.2">
      <c r="A19" s="324"/>
      <c r="B19" s="112" t="s">
        <v>114</v>
      </c>
      <c r="C19" s="282">
        <v>305145</v>
      </c>
      <c r="D19" s="282">
        <v>302348</v>
      </c>
      <c r="E19" s="282">
        <v>1482455</v>
      </c>
      <c r="F19" s="282">
        <v>2364.0121845160511</v>
      </c>
      <c r="G19" s="282">
        <v>2000</v>
      </c>
      <c r="H19" s="282">
        <v>3000</v>
      </c>
      <c r="I19" s="282">
        <v>342.10526319999997</v>
      </c>
      <c r="J19" s="283">
        <f t="shared" si="0"/>
        <v>1482797.1052631999</v>
      </c>
    </row>
    <row r="20" spans="1:10" s="61" customFormat="1" ht="18" customHeight="1" x14ac:dyDescent="0.2">
      <c r="A20" s="324"/>
      <c r="B20" s="112" t="s">
        <v>115</v>
      </c>
      <c r="C20" s="282">
        <v>407516</v>
      </c>
      <c r="D20" s="282">
        <v>403709</v>
      </c>
      <c r="E20" s="282">
        <v>1977275</v>
      </c>
      <c r="F20" s="282">
        <v>2333.7959183703551</v>
      </c>
      <c r="G20" s="282">
        <v>1900</v>
      </c>
      <c r="H20" s="282">
        <v>2800</v>
      </c>
      <c r="I20" s="282">
        <v>0</v>
      </c>
      <c r="J20" s="283">
        <f t="shared" si="0"/>
        <v>1977275</v>
      </c>
    </row>
    <row r="21" spans="1:10" s="61" customFormat="1" ht="18" customHeight="1" x14ac:dyDescent="0.2">
      <c r="A21" s="324"/>
      <c r="B21" s="112" t="s">
        <v>116</v>
      </c>
      <c r="C21" s="282">
        <v>220536</v>
      </c>
      <c r="D21" s="282">
        <v>214338</v>
      </c>
      <c r="E21" s="282">
        <v>927385</v>
      </c>
      <c r="F21" s="282">
        <v>2323.1939163499201</v>
      </c>
      <c r="G21" s="282">
        <v>2000</v>
      </c>
      <c r="H21" s="282">
        <v>3000</v>
      </c>
      <c r="I21" s="282">
        <v>0</v>
      </c>
      <c r="J21" s="283">
        <f t="shared" si="0"/>
        <v>927385</v>
      </c>
    </row>
    <row r="22" spans="1:10" s="61" customFormat="1" ht="18" customHeight="1" x14ac:dyDescent="0.2">
      <c r="A22" s="325"/>
      <c r="B22" s="112" t="s">
        <v>18</v>
      </c>
      <c r="C22" s="282">
        <f>SUM(C18:C21)</f>
        <v>1234401</v>
      </c>
      <c r="D22" s="282">
        <f>SUM(D18:D21)</f>
        <v>1211289</v>
      </c>
      <c r="E22" s="282">
        <f>SUM(E18:E21)</f>
        <v>5807583</v>
      </c>
      <c r="F22" s="282">
        <v>2312.4907723857154</v>
      </c>
      <c r="G22" s="282">
        <v>1900</v>
      </c>
      <c r="H22" s="282">
        <v>3000</v>
      </c>
      <c r="I22" s="282">
        <v>342</v>
      </c>
      <c r="J22" s="283">
        <f t="shared" si="0"/>
        <v>5807925</v>
      </c>
    </row>
    <row r="23" spans="1:10" s="61" customFormat="1" ht="18" customHeight="1" x14ac:dyDescent="0.2">
      <c r="A23" s="323" t="s">
        <v>7</v>
      </c>
      <c r="B23" s="112" t="s">
        <v>113</v>
      </c>
      <c r="C23" s="282">
        <v>454450</v>
      </c>
      <c r="D23" s="282">
        <v>452618</v>
      </c>
      <c r="E23" s="282">
        <v>1666922</v>
      </c>
      <c r="F23" s="282">
        <v>2791</v>
      </c>
      <c r="G23" s="282">
        <v>1500</v>
      </c>
      <c r="H23" s="282">
        <v>3000</v>
      </c>
      <c r="I23" s="282">
        <v>0</v>
      </c>
      <c r="J23" s="283">
        <f t="shared" si="0"/>
        <v>1666922</v>
      </c>
    </row>
    <row r="24" spans="1:10" s="61" customFormat="1" ht="18" customHeight="1" x14ac:dyDescent="0.2">
      <c r="A24" s="324"/>
      <c r="B24" s="112" t="s">
        <v>114</v>
      </c>
      <c r="C24" s="282">
        <v>80348</v>
      </c>
      <c r="D24" s="282">
        <v>80348</v>
      </c>
      <c r="E24" s="282">
        <v>305739</v>
      </c>
      <c r="F24" s="282">
        <v>2700</v>
      </c>
      <c r="G24" s="282">
        <v>2500</v>
      </c>
      <c r="H24" s="282">
        <v>3000</v>
      </c>
      <c r="I24" s="282">
        <v>0</v>
      </c>
      <c r="J24" s="283">
        <f t="shared" si="0"/>
        <v>305739</v>
      </c>
    </row>
    <row r="25" spans="1:10" s="61" customFormat="1" ht="18" customHeight="1" x14ac:dyDescent="0.2">
      <c r="A25" s="324"/>
      <c r="B25" s="112" t="s">
        <v>115</v>
      </c>
      <c r="C25" s="282">
        <v>517753</v>
      </c>
      <c r="D25" s="282">
        <v>493269</v>
      </c>
      <c r="E25" s="282">
        <v>2244663</v>
      </c>
      <c r="F25" s="282">
        <v>2751</v>
      </c>
      <c r="G25" s="282">
        <v>2000</v>
      </c>
      <c r="H25" s="282">
        <v>4000</v>
      </c>
      <c r="I25" s="282">
        <v>0</v>
      </c>
      <c r="J25" s="283">
        <f t="shared" si="0"/>
        <v>2244663</v>
      </c>
    </row>
    <row r="26" spans="1:10" s="61" customFormat="1" ht="18" customHeight="1" x14ac:dyDescent="0.2">
      <c r="A26" s="324"/>
      <c r="B26" s="112" t="s">
        <v>116</v>
      </c>
      <c r="C26" s="282">
        <v>318717</v>
      </c>
      <c r="D26" s="282">
        <v>318717</v>
      </c>
      <c r="E26" s="282">
        <v>1481941</v>
      </c>
      <c r="F26" s="282">
        <v>2593</v>
      </c>
      <c r="G26" s="282">
        <v>2200</v>
      </c>
      <c r="H26" s="282">
        <v>3000</v>
      </c>
      <c r="I26" s="282">
        <v>0</v>
      </c>
      <c r="J26" s="283">
        <f t="shared" si="0"/>
        <v>1481941</v>
      </c>
    </row>
    <row r="27" spans="1:10" s="61" customFormat="1" ht="18" customHeight="1" x14ac:dyDescent="0.2">
      <c r="A27" s="325"/>
      <c r="B27" s="112" t="s">
        <v>18</v>
      </c>
      <c r="C27" s="282">
        <f>SUM(C23:C26)</f>
        <v>1371268</v>
      </c>
      <c r="D27" s="282">
        <f>SUM(D23:D26)</f>
        <v>1344952</v>
      </c>
      <c r="E27" s="282">
        <f>SUM(E23:E26)</f>
        <v>5699265</v>
      </c>
      <c r="F27" s="282">
        <v>2764</v>
      </c>
      <c r="G27" s="282">
        <v>1500</v>
      </c>
      <c r="H27" s="282">
        <v>4000</v>
      </c>
      <c r="I27" s="282">
        <v>0</v>
      </c>
      <c r="J27" s="283">
        <f t="shared" si="0"/>
        <v>5699265</v>
      </c>
    </row>
    <row r="28" spans="1:10" s="61" customFormat="1" ht="18" customHeight="1" x14ac:dyDescent="0.2">
      <c r="A28" s="323" t="s">
        <v>8</v>
      </c>
      <c r="B28" s="112" t="s">
        <v>113</v>
      </c>
      <c r="C28" s="282">
        <v>155413</v>
      </c>
      <c r="D28" s="282">
        <v>144600</v>
      </c>
      <c r="E28" s="282">
        <v>649956</v>
      </c>
      <c r="F28" s="282">
        <v>2218</v>
      </c>
      <c r="G28" s="282">
        <v>1250</v>
      </c>
      <c r="H28" s="282">
        <v>2500</v>
      </c>
      <c r="I28" s="282">
        <v>0</v>
      </c>
      <c r="J28" s="283">
        <f t="shared" si="0"/>
        <v>649956</v>
      </c>
    </row>
    <row r="29" spans="1:10" s="61" customFormat="1" ht="18" customHeight="1" x14ac:dyDescent="0.2">
      <c r="A29" s="324"/>
      <c r="B29" s="112" t="s">
        <v>114</v>
      </c>
      <c r="C29" s="282">
        <v>3049079</v>
      </c>
      <c r="D29" s="282">
        <v>3042800</v>
      </c>
      <c r="E29" s="282">
        <v>16026994</v>
      </c>
      <c r="F29" s="282">
        <v>2387</v>
      </c>
      <c r="G29" s="282">
        <v>1500</v>
      </c>
      <c r="H29" s="282">
        <v>3000</v>
      </c>
      <c r="I29" s="282">
        <v>10170</v>
      </c>
      <c r="J29" s="283">
        <f t="shared" si="0"/>
        <v>16037164</v>
      </c>
    </row>
    <row r="30" spans="1:10" s="61" customFormat="1" ht="18" customHeight="1" x14ac:dyDescent="0.2">
      <c r="A30" s="324"/>
      <c r="B30" s="112" t="s">
        <v>115</v>
      </c>
      <c r="C30" s="282">
        <v>4168879</v>
      </c>
      <c r="D30" s="282">
        <v>4163960</v>
      </c>
      <c r="E30" s="282">
        <v>20149553</v>
      </c>
      <c r="F30" s="282">
        <v>2305</v>
      </c>
      <c r="G30" s="282">
        <v>1600</v>
      </c>
      <c r="H30" s="282">
        <v>2900</v>
      </c>
      <c r="I30" s="282">
        <v>429104</v>
      </c>
      <c r="J30" s="283">
        <f t="shared" si="0"/>
        <v>20578657</v>
      </c>
    </row>
    <row r="31" spans="1:10" s="61" customFormat="1" ht="18" customHeight="1" x14ac:dyDescent="0.2">
      <c r="A31" s="324"/>
      <c r="B31" s="112" t="s">
        <v>116</v>
      </c>
      <c r="C31" s="282">
        <v>375849</v>
      </c>
      <c r="D31" s="282">
        <v>374611</v>
      </c>
      <c r="E31" s="282">
        <v>2047936</v>
      </c>
      <c r="F31" s="282">
        <v>2156</v>
      </c>
      <c r="G31" s="282">
        <v>2000</v>
      </c>
      <c r="H31" s="282">
        <v>2300</v>
      </c>
      <c r="I31" s="282">
        <v>0</v>
      </c>
      <c r="J31" s="283">
        <f t="shared" si="0"/>
        <v>2047936</v>
      </c>
    </row>
    <row r="32" spans="1:10" s="61" customFormat="1" ht="18" customHeight="1" x14ac:dyDescent="0.2">
      <c r="A32" s="325"/>
      <c r="B32" s="112" t="s">
        <v>18</v>
      </c>
      <c r="C32" s="282">
        <f>SUM(C28:C31)</f>
        <v>7749220</v>
      </c>
      <c r="D32" s="282">
        <f>SUM(D28:D31)</f>
        <v>7725971</v>
      </c>
      <c r="E32" s="282">
        <f>SUM(E28:E31)</f>
        <v>38874439</v>
      </c>
      <c r="F32" s="282">
        <v>2334</v>
      </c>
      <c r="G32" s="282">
        <v>1250</v>
      </c>
      <c r="H32" s="282">
        <v>3000</v>
      </c>
      <c r="I32" s="282">
        <f>SUM(I28:I31)</f>
        <v>439274</v>
      </c>
      <c r="J32" s="283">
        <f t="shared" si="0"/>
        <v>39313713</v>
      </c>
    </row>
    <row r="33" spans="1:10" s="61" customFormat="1" ht="18" customHeight="1" x14ac:dyDescent="0.2">
      <c r="A33" s="474" t="s">
        <v>9</v>
      </c>
      <c r="B33" s="136" t="s">
        <v>113</v>
      </c>
      <c r="C33" s="282">
        <v>496853</v>
      </c>
      <c r="D33" s="282">
        <v>417137</v>
      </c>
      <c r="E33" s="282">
        <v>2146422</v>
      </c>
      <c r="F33" s="282">
        <v>1896.4774951079451</v>
      </c>
      <c r="G33" s="282">
        <v>1700</v>
      </c>
      <c r="H33" s="282">
        <v>2000</v>
      </c>
      <c r="I33" s="282">
        <v>0</v>
      </c>
      <c r="J33" s="283">
        <f t="shared" si="0"/>
        <v>2146422</v>
      </c>
    </row>
    <row r="34" spans="1:10" s="61" customFormat="1" ht="18" customHeight="1" x14ac:dyDescent="0.2">
      <c r="A34" s="474"/>
      <c r="B34" s="136" t="s">
        <v>114</v>
      </c>
      <c r="C34" s="282">
        <v>675219</v>
      </c>
      <c r="D34" s="282">
        <v>672705</v>
      </c>
      <c r="E34" s="282">
        <v>3002961</v>
      </c>
      <c r="F34" s="282">
        <v>1866.8650793665306</v>
      </c>
      <c r="G34" s="282">
        <v>1000</v>
      </c>
      <c r="H34" s="282">
        <v>2200</v>
      </c>
      <c r="I34" s="282">
        <v>31579</v>
      </c>
      <c r="J34" s="283">
        <f t="shared" si="0"/>
        <v>3034540</v>
      </c>
    </row>
    <row r="35" spans="1:10" s="61" customFormat="1" ht="18" customHeight="1" x14ac:dyDescent="0.2">
      <c r="A35" s="474"/>
      <c r="B35" s="136" t="s">
        <v>115</v>
      </c>
      <c r="C35" s="282">
        <v>591229</v>
      </c>
      <c r="D35" s="282">
        <v>557569</v>
      </c>
      <c r="E35" s="282">
        <v>2881555</v>
      </c>
      <c r="F35" s="282">
        <v>1965.8730158732551</v>
      </c>
      <c r="G35" s="282">
        <v>1800</v>
      </c>
      <c r="H35" s="282">
        <v>2000</v>
      </c>
      <c r="I35" s="282">
        <v>91158</v>
      </c>
      <c r="J35" s="283">
        <f t="shared" si="0"/>
        <v>2972713</v>
      </c>
    </row>
    <row r="36" spans="1:10" s="61" customFormat="1" ht="18" customHeight="1" x14ac:dyDescent="0.2">
      <c r="A36" s="474"/>
      <c r="B36" s="136" t="s">
        <v>116</v>
      </c>
      <c r="C36" s="282">
        <v>1086377</v>
      </c>
      <c r="D36" s="282">
        <v>1080591</v>
      </c>
      <c r="E36" s="282">
        <v>4713520</v>
      </c>
      <c r="F36" s="282">
        <v>1734.8958333347148</v>
      </c>
      <c r="G36" s="282">
        <v>1500</v>
      </c>
      <c r="H36" s="282">
        <v>2000</v>
      </c>
      <c r="I36" s="282">
        <v>8967</v>
      </c>
      <c r="J36" s="283">
        <f t="shared" si="0"/>
        <v>4722487</v>
      </c>
    </row>
    <row r="37" spans="1:10" s="61" customFormat="1" ht="18" customHeight="1" x14ac:dyDescent="0.2">
      <c r="A37" s="474"/>
      <c r="B37" s="136" t="s">
        <v>18</v>
      </c>
      <c r="C37" s="282">
        <f>SUM(C33:C36)</f>
        <v>2849678</v>
      </c>
      <c r="D37" s="282">
        <f>SUM(D33:D36)</f>
        <v>2728002</v>
      </c>
      <c r="E37" s="282">
        <f>SUM(E33:E36)</f>
        <v>12744458</v>
      </c>
      <c r="F37" s="282">
        <v>1860.6867779221782</v>
      </c>
      <c r="G37" s="282">
        <v>1000</v>
      </c>
      <c r="H37" s="282">
        <v>2200</v>
      </c>
      <c r="I37" s="282">
        <f>SUM(I33:I36)</f>
        <v>131704</v>
      </c>
      <c r="J37" s="283">
        <f t="shared" si="0"/>
        <v>12876162</v>
      </c>
    </row>
    <row r="38" spans="1:10" s="61" customFormat="1" ht="18" customHeight="1" x14ac:dyDescent="0.2">
      <c r="A38" s="138"/>
      <c r="C38" s="139"/>
      <c r="D38" s="139"/>
      <c r="E38" s="139"/>
      <c r="F38" s="139"/>
      <c r="G38" s="139"/>
      <c r="H38" s="139"/>
      <c r="I38" s="139"/>
      <c r="J38" s="139"/>
    </row>
    <row r="39" spans="1:10" s="61" customFormat="1" ht="18" customHeight="1" x14ac:dyDescent="0.2"/>
    <row r="40" spans="1:10" s="61" customFormat="1" ht="18" customHeight="1" x14ac:dyDescent="0.2"/>
    <row r="41" spans="1:10" s="61" customFormat="1" ht="18" customHeight="1" x14ac:dyDescent="0.2">
      <c r="D41" s="187"/>
    </row>
    <row r="42" spans="1:10" s="61" customFormat="1" ht="12.75" customHeight="1" x14ac:dyDescent="0.2">
      <c r="I42" s="187"/>
    </row>
    <row r="43" spans="1:10" s="61" customFormat="1" ht="12.75" customHeight="1" x14ac:dyDescent="0.2"/>
    <row r="44" spans="1:10" s="61" customFormat="1" ht="12.75" customHeight="1" x14ac:dyDescent="0.2"/>
    <row r="45" spans="1:10" s="61" customFormat="1" ht="12.75" customHeight="1" x14ac:dyDescent="0.2"/>
    <row r="46" spans="1:10" s="61" customFormat="1" ht="12.75" customHeight="1" x14ac:dyDescent="0.2"/>
    <row r="47" spans="1:10" s="61" customFormat="1" ht="12.75" customHeight="1" x14ac:dyDescent="0.2"/>
    <row r="48" spans="1:10" s="61" customFormat="1" ht="12.75" customHeight="1" x14ac:dyDescent="0.2"/>
    <row r="49" s="61" customFormat="1" x14ac:dyDescent="0.2"/>
  </sheetData>
  <mergeCells count="19">
    <mergeCell ref="A1:J1"/>
    <mergeCell ref="A2:J2"/>
    <mergeCell ref="A3:A7"/>
    <mergeCell ref="B3:B7"/>
    <mergeCell ref="C3:C6"/>
    <mergeCell ref="D3:D6"/>
    <mergeCell ref="E3:E6"/>
    <mergeCell ref="F3:F4"/>
    <mergeCell ref="G3:G6"/>
    <mergeCell ref="H3:H6"/>
    <mergeCell ref="A23:A27"/>
    <mergeCell ref="A28:A32"/>
    <mergeCell ref="A33:A37"/>
    <mergeCell ref="I3:I6"/>
    <mergeCell ref="J3:J4"/>
    <mergeCell ref="J5:J6"/>
    <mergeCell ref="A8:A12"/>
    <mergeCell ref="A13:A17"/>
    <mergeCell ref="A18:A22"/>
  </mergeCells>
  <pageMargins left="0.7" right="0.7" top="0.75" bottom="0.75" header="0.3" footer="0.3"/>
  <pageSetup paperSize="9" orientation="portrait" r:id="rId1"/>
  <headerFooter>
    <oddFooter>&amp;C33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L65"/>
  <sheetViews>
    <sheetView rightToLeft="1" workbookViewId="0">
      <selection activeCell="N11" sqref="N11"/>
    </sheetView>
  </sheetViews>
  <sheetFormatPr defaultRowHeight="12.75" x14ac:dyDescent="0.2"/>
  <cols>
    <col min="1" max="1" width="9.140625" customWidth="1"/>
    <col min="2" max="2" width="6.28515625" customWidth="1"/>
    <col min="3" max="3" width="9.140625" customWidth="1"/>
    <col min="4" max="4" width="9" customWidth="1"/>
    <col min="5" max="5" width="10.28515625" customWidth="1"/>
    <col min="6" max="6" width="6.7109375" customWidth="1"/>
    <col min="7" max="8" width="9.42578125" customWidth="1"/>
    <col min="9" max="9" width="8.85546875" customWidth="1"/>
    <col min="10" max="10" width="10.7109375" customWidth="1"/>
  </cols>
  <sheetData>
    <row r="1" spans="1:12" ht="23.25" customHeight="1" x14ac:dyDescent="0.2">
      <c r="A1" s="482" t="s">
        <v>296</v>
      </c>
      <c r="B1" s="482"/>
      <c r="C1" s="482"/>
      <c r="D1" s="482"/>
      <c r="E1" s="482"/>
      <c r="F1" s="482"/>
      <c r="G1" s="482"/>
      <c r="H1" s="482"/>
      <c r="I1" s="482"/>
      <c r="J1" s="482"/>
      <c r="L1" s="41"/>
    </row>
    <row r="2" spans="1:12" ht="18" customHeight="1" x14ac:dyDescent="0.2">
      <c r="A2" s="317" t="s">
        <v>271</v>
      </c>
      <c r="B2" s="317"/>
      <c r="C2" s="317"/>
      <c r="D2" s="317"/>
      <c r="E2" s="317"/>
      <c r="F2" s="317"/>
      <c r="G2" s="317"/>
      <c r="H2" s="317"/>
      <c r="I2" s="317"/>
      <c r="J2" s="317"/>
      <c r="L2" s="41"/>
    </row>
    <row r="3" spans="1:12" ht="18" customHeight="1" x14ac:dyDescent="0.2">
      <c r="A3" s="303" t="s">
        <v>29</v>
      </c>
      <c r="B3" s="334" t="s">
        <v>244</v>
      </c>
      <c r="C3" s="496" t="s">
        <v>107</v>
      </c>
      <c r="D3" s="496" t="s">
        <v>108</v>
      </c>
      <c r="E3" s="496" t="s">
        <v>109</v>
      </c>
      <c r="F3" s="497" t="s">
        <v>110</v>
      </c>
      <c r="G3" s="475" t="s">
        <v>172</v>
      </c>
      <c r="H3" s="475" t="s">
        <v>173</v>
      </c>
      <c r="I3" s="488" t="s">
        <v>105</v>
      </c>
      <c r="J3" s="491" t="s">
        <v>106</v>
      </c>
      <c r="L3" s="41"/>
    </row>
    <row r="4" spans="1:12" x14ac:dyDescent="0.2">
      <c r="A4" s="318"/>
      <c r="B4" s="335"/>
      <c r="C4" s="496"/>
      <c r="D4" s="496"/>
      <c r="E4" s="496"/>
      <c r="F4" s="498"/>
      <c r="G4" s="476"/>
      <c r="H4" s="476"/>
      <c r="I4" s="489"/>
      <c r="J4" s="492"/>
      <c r="L4" s="41"/>
    </row>
    <row r="5" spans="1:12" ht="19.5" customHeight="1" x14ac:dyDescent="0.2">
      <c r="A5" s="318"/>
      <c r="B5" s="335"/>
      <c r="C5" s="496"/>
      <c r="D5" s="496"/>
      <c r="E5" s="496"/>
      <c r="F5" s="171" t="s">
        <v>111</v>
      </c>
      <c r="G5" s="476"/>
      <c r="H5" s="476"/>
      <c r="I5" s="489"/>
      <c r="J5" s="493" t="s">
        <v>174</v>
      </c>
      <c r="L5" s="41"/>
    </row>
    <row r="6" spans="1:12" ht="28.5" customHeight="1" x14ac:dyDescent="0.2">
      <c r="A6" s="318"/>
      <c r="B6" s="335"/>
      <c r="C6" s="496"/>
      <c r="D6" s="496"/>
      <c r="E6" s="496"/>
      <c r="F6" s="171" t="s">
        <v>112</v>
      </c>
      <c r="G6" s="477"/>
      <c r="H6" s="477"/>
      <c r="I6" s="490"/>
      <c r="J6" s="494"/>
      <c r="L6" s="41"/>
    </row>
    <row r="7" spans="1:12" ht="18" customHeight="1" x14ac:dyDescent="0.2">
      <c r="A7" s="304"/>
      <c r="B7" s="495"/>
      <c r="C7" s="211">
        <v>1</v>
      </c>
      <c r="D7" s="211">
        <v>2</v>
      </c>
      <c r="E7" s="211">
        <v>3</v>
      </c>
      <c r="F7" s="211">
        <v>4</v>
      </c>
      <c r="G7" s="170">
        <v>5</v>
      </c>
      <c r="H7" s="170">
        <v>6</v>
      </c>
      <c r="I7" s="211">
        <v>7</v>
      </c>
      <c r="J7" s="210">
        <v>8</v>
      </c>
      <c r="L7" s="41"/>
    </row>
    <row r="8" spans="1:12" s="61" customFormat="1" ht="18" customHeight="1" x14ac:dyDescent="0.2">
      <c r="A8" s="474" t="s">
        <v>10</v>
      </c>
      <c r="B8" s="112" t="s">
        <v>113</v>
      </c>
      <c r="C8" s="282">
        <v>418750</v>
      </c>
      <c r="D8" s="282">
        <v>343450</v>
      </c>
      <c r="E8" s="282">
        <v>1597725</v>
      </c>
      <c r="F8" s="282">
        <v>1952</v>
      </c>
      <c r="G8" s="282">
        <v>1500</v>
      </c>
      <c r="H8" s="282">
        <v>2500</v>
      </c>
      <c r="I8" s="282">
        <v>0</v>
      </c>
      <c r="J8" s="283">
        <f>E8+I8</f>
        <v>1597725</v>
      </c>
      <c r="L8" s="113"/>
    </row>
    <row r="9" spans="1:12" s="61" customFormat="1" ht="18" customHeight="1" x14ac:dyDescent="0.2">
      <c r="A9" s="474"/>
      <c r="B9" s="112" t="s">
        <v>114</v>
      </c>
      <c r="C9" s="282">
        <v>58000</v>
      </c>
      <c r="D9" s="282">
        <v>58000</v>
      </c>
      <c r="E9" s="282">
        <v>266800</v>
      </c>
      <c r="F9" s="282">
        <v>1600</v>
      </c>
      <c r="G9" s="282">
        <v>1600</v>
      </c>
      <c r="H9" s="282">
        <v>1600</v>
      </c>
      <c r="I9" s="282">
        <v>0</v>
      </c>
      <c r="J9" s="283">
        <f t="shared" ref="J9:J37" si="0">E9+I9</f>
        <v>266800</v>
      </c>
      <c r="L9" s="113"/>
    </row>
    <row r="10" spans="1:12" s="61" customFormat="1" ht="18" customHeight="1" x14ac:dyDescent="0.2">
      <c r="A10" s="474"/>
      <c r="B10" s="112" t="s">
        <v>115</v>
      </c>
      <c r="C10" s="282">
        <v>240000</v>
      </c>
      <c r="D10" s="282">
        <v>166625</v>
      </c>
      <c r="E10" s="282">
        <v>770635</v>
      </c>
      <c r="F10" s="282">
        <v>1894</v>
      </c>
      <c r="G10" s="282">
        <v>1750</v>
      </c>
      <c r="H10" s="282">
        <v>2000</v>
      </c>
      <c r="I10" s="282">
        <v>0</v>
      </c>
      <c r="J10" s="283">
        <f t="shared" si="0"/>
        <v>770635</v>
      </c>
      <c r="L10" s="113"/>
    </row>
    <row r="11" spans="1:12" s="61" customFormat="1" ht="18" customHeight="1" x14ac:dyDescent="0.2">
      <c r="A11" s="474"/>
      <c r="B11" s="112" t="s">
        <v>116</v>
      </c>
      <c r="C11" s="282">
        <v>445750</v>
      </c>
      <c r="D11" s="282">
        <v>305525</v>
      </c>
      <c r="E11" s="282">
        <v>1406325</v>
      </c>
      <c r="F11" s="282">
        <v>1568</v>
      </c>
      <c r="G11" s="282">
        <v>1250</v>
      </c>
      <c r="H11" s="282">
        <v>2500</v>
      </c>
      <c r="I11" s="282">
        <v>0</v>
      </c>
      <c r="J11" s="283">
        <f t="shared" si="0"/>
        <v>1406325</v>
      </c>
      <c r="L11" s="113"/>
    </row>
    <row r="12" spans="1:12" s="61" customFormat="1" ht="18" customHeight="1" x14ac:dyDescent="0.2">
      <c r="A12" s="474"/>
      <c r="B12" s="112" t="s">
        <v>18</v>
      </c>
      <c r="C12" s="282">
        <f>SUM(C8:C11)</f>
        <v>1162500</v>
      </c>
      <c r="D12" s="282">
        <f>SUM(D8:D11)</f>
        <v>873600</v>
      </c>
      <c r="E12" s="282">
        <f>SUM(E8:E11)</f>
        <v>4041485</v>
      </c>
      <c r="F12" s="282">
        <v>1729</v>
      </c>
      <c r="G12" s="282">
        <v>1250</v>
      </c>
      <c r="H12" s="282">
        <v>2500</v>
      </c>
      <c r="I12" s="282">
        <v>0</v>
      </c>
      <c r="J12" s="283">
        <f t="shared" si="0"/>
        <v>4041485</v>
      </c>
      <c r="L12" s="113"/>
    </row>
    <row r="13" spans="1:12" s="61" customFormat="1" ht="18.75" customHeight="1" x14ac:dyDescent="0.2">
      <c r="A13" s="474" t="s">
        <v>11</v>
      </c>
      <c r="B13" s="112" t="s">
        <v>113</v>
      </c>
      <c r="C13" s="282">
        <v>3368825</v>
      </c>
      <c r="D13" s="282">
        <v>3175838</v>
      </c>
      <c r="E13" s="282">
        <v>14468560</v>
      </c>
      <c r="F13" s="282">
        <v>1608</v>
      </c>
      <c r="G13" s="282">
        <v>1250</v>
      </c>
      <c r="H13" s="282">
        <v>2000</v>
      </c>
      <c r="I13" s="282">
        <v>15980</v>
      </c>
      <c r="J13" s="283">
        <f t="shared" si="0"/>
        <v>14484540</v>
      </c>
      <c r="L13" s="113"/>
    </row>
    <row r="14" spans="1:12" s="61" customFormat="1" ht="18.75" customHeight="1" x14ac:dyDescent="0.2">
      <c r="A14" s="474"/>
      <c r="B14" s="112" t="s">
        <v>114</v>
      </c>
      <c r="C14" s="282">
        <v>201207</v>
      </c>
      <c r="D14" s="282">
        <v>199543</v>
      </c>
      <c r="E14" s="282">
        <v>901442</v>
      </c>
      <c r="F14" s="282">
        <v>1483</v>
      </c>
      <c r="G14" s="282">
        <v>1250</v>
      </c>
      <c r="H14" s="282">
        <v>2000</v>
      </c>
      <c r="I14" s="282">
        <v>0</v>
      </c>
      <c r="J14" s="283">
        <f t="shared" si="0"/>
        <v>901442</v>
      </c>
      <c r="L14" s="113"/>
    </row>
    <row r="15" spans="1:12" s="61" customFormat="1" ht="18.75" customHeight="1" x14ac:dyDescent="0.2">
      <c r="A15" s="474"/>
      <c r="B15" s="112" t="s">
        <v>115</v>
      </c>
      <c r="C15" s="282">
        <v>1521562</v>
      </c>
      <c r="D15" s="282">
        <v>1516562</v>
      </c>
      <c r="E15" s="282">
        <v>5964009</v>
      </c>
      <c r="F15" s="282">
        <v>1773</v>
      </c>
      <c r="G15" s="282">
        <v>1250</v>
      </c>
      <c r="H15" s="282">
        <v>2750</v>
      </c>
      <c r="I15" s="282">
        <v>0</v>
      </c>
      <c r="J15" s="283">
        <f t="shared" si="0"/>
        <v>5964009</v>
      </c>
      <c r="L15" s="113"/>
    </row>
    <row r="16" spans="1:12" s="61" customFormat="1" ht="18.75" customHeight="1" x14ac:dyDescent="0.2">
      <c r="A16" s="474"/>
      <c r="B16" s="112" t="s">
        <v>116</v>
      </c>
      <c r="C16" s="282">
        <v>1994927</v>
      </c>
      <c r="D16" s="282">
        <v>1994927</v>
      </c>
      <c r="E16" s="282">
        <v>8733279</v>
      </c>
      <c r="F16" s="282">
        <v>1907</v>
      </c>
      <c r="G16" s="282">
        <v>1000</v>
      </c>
      <c r="H16" s="282">
        <v>2500</v>
      </c>
      <c r="I16" s="282">
        <v>0</v>
      </c>
      <c r="J16" s="283">
        <f t="shared" si="0"/>
        <v>8733279</v>
      </c>
      <c r="L16" s="113"/>
    </row>
    <row r="17" spans="1:12" s="61" customFormat="1" ht="18.75" customHeight="1" x14ac:dyDescent="0.2">
      <c r="A17" s="474"/>
      <c r="B17" s="112" t="s">
        <v>18</v>
      </c>
      <c r="C17" s="282">
        <f>SUM(C13:C16)</f>
        <v>7086521</v>
      </c>
      <c r="D17" s="282">
        <f>SUM(D13:D16)</f>
        <v>6886870</v>
      </c>
      <c r="E17" s="282">
        <f>SUM(E13:E16)</f>
        <v>30067290</v>
      </c>
      <c r="F17" s="282">
        <v>1700</v>
      </c>
      <c r="G17" s="282">
        <v>1250</v>
      </c>
      <c r="H17" s="282">
        <v>2750</v>
      </c>
      <c r="I17" s="282">
        <v>15980</v>
      </c>
      <c r="J17" s="283">
        <f t="shared" si="0"/>
        <v>30083270</v>
      </c>
      <c r="L17" s="113"/>
    </row>
    <row r="18" spans="1:12" s="61" customFormat="1" ht="18.75" customHeight="1" x14ac:dyDescent="0.2">
      <c r="A18" s="487" t="s">
        <v>12</v>
      </c>
      <c r="B18" s="112" t="s">
        <v>113</v>
      </c>
      <c r="C18" s="282">
        <v>1754978</v>
      </c>
      <c r="D18" s="282">
        <v>1699666</v>
      </c>
      <c r="E18" s="282">
        <v>8466349</v>
      </c>
      <c r="F18" s="282">
        <v>2666</v>
      </c>
      <c r="G18" s="282">
        <v>2500</v>
      </c>
      <c r="H18" s="282">
        <v>3000</v>
      </c>
      <c r="I18" s="282">
        <v>205674</v>
      </c>
      <c r="J18" s="283">
        <f t="shared" si="0"/>
        <v>8672023</v>
      </c>
      <c r="L18" s="113"/>
    </row>
    <row r="19" spans="1:12" s="61" customFormat="1" ht="18.75" customHeight="1" x14ac:dyDescent="0.2">
      <c r="A19" s="487"/>
      <c r="B19" s="112" t="s">
        <v>114</v>
      </c>
      <c r="C19" s="282">
        <v>236519</v>
      </c>
      <c r="D19" s="282">
        <v>236519</v>
      </c>
      <c r="E19" s="282">
        <v>894914</v>
      </c>
      <c r="F19" s="282">
        <v>2554</v>
      </c>
      <c r="G19" s="282">
        <v>2000</v>
      </c>
      <c r="H19" s="282">
        <v>3000</v>
      </c>
      <c r="I19" s="282">
        <v>3908</v>
      </c>
      <c r="J19" s="283">
        <f t="shared" si="0"/>
        <v>898822</v>
      </c>
      <c r="L19" s="113"/>
    </row>
    <row r="20" spans="1:12" s="61" customFormat="1" ht="18.75" customHeight="1" x14ac:dyDescent="0.2">
      <c r="A20" s="487"/>
      <c r="B20" s="112" t="s">
        <v>115</v>
      </c>
      <c r="C20" s="282">
        <v>2760081</v>
      </c>
      <c r="D20" s="282">
        <v>2695477</v>
      </c>
      <c r="E20" s="282">
        <v>13345991</v>
      </c>
      <c r="F20" s="282">
        <v>2523</v>
      </c>
      <c r="G20" s="282">
        <v>1500</v>
      </c>
      <c r="H20" s="282">
        <v>3000</v>
      </c>
      <c r="I20" s="282">
        <v>2057</v>
      </c>
      <c r="J20" s="283">
        <f t="shared" si="0"/>
        <v>13348048</v>
      </c>
      <c r="L20" s="113"/>
    </row>
    <row r="21" spans="1:12" s="61" customFormat="1" ht="18.75" customHeight="1" x14ac:dyDescent="0.2">
      <c r="A21" s="487"/>
      <c r="B21" s="112" t="s">
        <v>116</v>
      </c>
      <c r="C21" s="282">
        <v>38564</v>
      </c>
      <c r="D21" s="282">
        <v>38564</v>
      </c>
      <c r="E21" s="282">
        <v>173666</v>
      </c>
      <c r="F21" s="282">
        <v>2500</v>
      </c>
      <c r="G21" s="282">
        <v>2500</v>
      </c>
      <c r="H21" s="282">
        <v>2500</v>
      </c>
      <c r="I21" s="282">
        <v>2057</v>
      </c>
      <c r="J21" s="283">
        <f t="shared" si="0"/>
        <v>175723</v>
      </c>
      <c r="L21" s="113"/>
    </row>
    <row r="22" spans="1:12" s="61" customFormat="1" ht="18.75" customHeight="1" x14ac:dyDescent="0.2">
      <c r="A22" s="487"/>
      <c r="B22" s="112" t="s">
        <v>18</v>
      </c>
      <c r="C22" s="282">
        <f>SUM(C18:C21)</f>
        <v>4790142</v>
      </c>
      <c r="D22" s="282">
        <f>SUM(D18:D21)</f>
        <v>4670226</v>
      </c>
      <c r="E22" s="282">
        <f>SUM(E18:E21)</f>
        <v>22880920</v>
      </c>
      <c r="F22" s="282">
        <v>2567</v>
      </c>
      <c r="G22" s="282">
        <v>1500</v>
      </c>
      <c r="H22" s="282">
        <v>3000</v>
      </c>
      <c r="I22" s="282">
        <f>SUM(I18:I21)</f>
        <v>213696</v>
      </c>
      <c r="J22" s="283">
        <f t="shared" si="0"/>
        <v>23094616</v>
      </c>
      <c r="L22" s="113"/>
    </row>
    <row r="23" spans="1:12" s="61" customFormat="1" ht="18.75" customHeight="1" x14ac:dyDescent="0.2">
      <c r="A23" s="487" t="s">
        <v>13</v>
      </c>
      <c r="B23" s="112" t="s">
        <v>113</v>
      </c>
      <c r="C23" s="282">
        <v>270625</v>
      </c>
      <c r="D23" s="282">
        <v>230588</v>
      </c>
      <c r="E23" s="282">
        <v>916652</v>
      </c>
      <c r="F23" s="282">
        <v>1465</v>
      </c>
      <c r="G23" s="282">
        <v>1250</v>
      </c>
      <c r="H23" s="282">
        <v>2000</v>
      </c>
      <c r="I23" s="282">
        <v>600</v>
      </c>
      <c r="J23" s="283">
        <f t="shared" si="0"/>
        <v>917252</v>
      </c>
      <c r="L23" s="113"/>
    </row>
    <row r="24" spans="1:12" s="61" customFormat="1" ht="18.75" customHeight="1" x14ac:dyDescent="0.2">
      <c r="A24" s="487"/>
      <c r="B24" s="112" t="s">
        <v>114</v>
      </c>
      <c r="C24" s="282">
        <v>2000</v>
      </c>
      <c r="D24" s="282">
        <v>2000</v>
      </c>
      <c r="E24" s="282">
        <v>8000</v>
      </c>
      <c r="F24" s="282">
        <v>2000</v>
      </c>
      <c r="G24" s="282">
        <v>2000</v>
      </c>
      <c r="H24" s="282">
        <v>2000</v>
      </c>
      <c r="I24" s="282">
        <v>700</v>
      </c>
      <c r="J24" s="283">
        <f t="shared" si="0"/>
        <v>8700</v>
      </c>
      <c r="L24" s="113"/>
    </row>
    <row r="25" spans="1:12" s="61" customFormat="1" ht="18.75" customHeight="1" x14ac:dyDescent="0.2">
      <c r="A25" s="487"/>
      <c r="B25" s="112" t="s">
        <v>115</v>
      </c>
      <c r="C25" s="282">
        <v>42450</v>
      </c>
      <c r="D25" s="282">
        <v>12150</v>
      </c>
      <c r="E25" s="282">
        <v>58600</v>
      </c>
      <c r="F25" s="282">
        <v>1500</v>
      </c>
      <c r="G25" s="282">
        <v>1500</v>
      </c>
      <c r="H25" s="282">
        <v>1500</v>
      </c>
      <c r="I25" s="282">
        <v>700</v>
      </c>
      <c r="J25" s="283">
        <f t="shared" si="0"/>
        <v>59300</v>
      </c>
      <c r="L25" s="113"/>
    </row>
    <row r="26" spans="1:12" s="61" customFormat="1" ht="18.75" customHeight="1" x14ac:dyDescent="0.2">
      <c r="A26" s="487"/>
      <c r="B26" s="112" t="s">
        <v>116</v>
      </c>
      <c r="C26" s="282">
        <v>0</v>
      </c>
      <c r="D26" s="282">
        <v>0</v>
      </c>
      <c r="E26" s="282">
        <v>0</v>
      </c>
      <c r="F26" s="282">
        <v>0</v>
      </c>
      <c r="G26" s="282">
        <v>0</v>
      </c>
      <c r="H26" s="282">
        <v>0</v>
      </c>
      <c r="I26" s="282">
        <v>0</v>
      </c>
      <c r="J26" s="283">
        <f t="shared" si="0"/>
        <v>0</v>
      </c>
      <c r="L26" s="113"/>
    </row>
    <row r="27" spans="1:12" s="61" customFormat="1" ht="18.75" customHeight="1" x14ac:dyDescent="0.2">
      <c r="A27" s="487"/>
      <c r="B27" s="112" t="s">
        <v>18</v>
      </c>
      <c r="C27" s="282">
        <f>SUM(C23:C26)</f>
        <v>315075</v>
      </c>
      <c r="D27" s="282">
        <f>SUM(D23:D26)</f>
        <v>244738</v>
      </c>
      <c r="E27" s="282">
        <f>SUM(E23:E26)</f>
        <v>983252</v>
      </c>
      <c r="F27" s="282">
        <v>1512</v>
      </c>
      <c r="G27" s="282">
        <v>1250</v>
      </c>
      <c r="H27" s="282">
        <v>2000</v>
      </c>
      <c r="I27" s="282">
        <v>2000</v>
      </c>
      <c r="J27" s="283">
        <f t="shared" si="0"/>
        <v>985252</v>
      </c>
      <c r="L27" s="135"/>
    </row>
    <row r="28" spans="1:12" s="61" customFormat="1" ht="18.75" customHeight="1" x14ac:dyDescent="0.2">
      <c r="A28" s="487" t="s">
        <v>159</v>
      </c>
      <c r="B28" s="112" t="s">
        <v>113</v>
      </c>
      <c r="C28" s="282">
        <v>45300</v>
      </c>
      <c r="D28" s="282">
        <v>43549.999999999993</v>
      </c>
      <c r="E28" s="282">
        <v>194610</v>
      </c>
      <c r="F28" s="282">
        <v>1333.3333333333333</v>
      </c>
      <c r="G28" s="282">
        <v>1250</v>
      </c>
      <c r="H28" s="282">
        <v>1500</v>
      </c>
      <c r="I28" s="282">
        <v>0</v>
      </c>
      <c r="J28" s="283">
        <f t="shared" si="0"/>
        <v>194610</v>
      </c>
      <c r="L28" s="113"/>
    </row>
    <row r="29" spans="1:12" s="61" customFormat="1" ht="18.75" customHeight="1" x14ac:dyDescent="0.2">
      <c r="A29" s="487"/>
      <c r="B29" s="112" t="s">
        <v>114</v>
      </c>
      <c r="C29" s="282">
        <v>8625</v>
      </c>
      <c r="D29" s="282">
        <v>8400</v>
      </c>
      <c r="E29" s="282">
        <v>35280</v>
      </c>
      <c r="F29" s="282">
        <v>1500</v>
      </c>
      <c r="G29" s="282">
        <v>1500</v>
      </c>
      <c r="H29" s="282">
        <v>1500</v>
      </c>
      <c r="I29" s="282">
        <v>0</v>
      </c>
      <c r="J29" s="283">
        <f t="shared" si="0"/>
        <v>35280</v>
      </c>
      <c r="L29" s="113"/>
    </row>
    <row r="30" spans="1:12" s="61" customFormat="1" ht="18.75" customHeight="1" x14ac:dyDescent="0.2">
      <c r="A30" s="487"/>
      <c r="B30" s="112" t="s">
        <v>115</v>
      </c>
      <c r="C30" s="282">
        <v>95600</v>
      </c>
      <c r="D30" s="282">
        <v>93900</v>
      </c>
      <c r="E30" s="282">
        <v>373599.99999999994</v>
      </c>
      <c r="F30" s="282">
        <v>1500</v>
      </c>
      <c r="G30" s="282">
        <v>1500</v>
      </c>
      <c r="H30" s="282">
        <v>1500</v>
      </c>
      <c r="I30" s="282">
        <v>0</v>
      </c>
      <c r="J30" s="283">
        <f t="shared" si="0"/>
        <v>373599.99999999994</v>
      </c>
      <c r="L30" s="113"/>
    </row>
    <row r="31" spans="1:12" s="61" customFormat="1" ht="18.75" customHeight="1" x14ac:dyDescent="0.2">
      <c r="A31" s="487"/>
      <c r="B31" s="112" t="s">
        <v>116</v>
      </c>
      <c r="C31" s="282">
        <v>11000</v>
      </c>
      <c r="D31" s="282">
        <v>10750</v>
      </c>
      <c r="E31" s="282">
        <v>45150</v>
      </c>
      <c r="F31" s="282">
        <v>1200</v>
      </c>
      <c r="G31" s="282">
        <v>1200</v>
      </c>
      <c r="H31" s="282">
        <v>1200</v>
      </c>
      <c r="I31" s="282">
        <v>0</v>
      </c>
      <c r="J31" s="283">
        <f t="shared" si="0"/>
        <v>45150</v>
      </c>
      <c r="L31" s="113"/>
    </row>
    <row r="32" spans="1:12" s="61" customFormat="1" ht="18.75" customHeight="1" x14ac:dyDescent="0.2">
      <c r="A32" s="487"/>
      <c r="B32" s="112" t="s">
        <v>18</v>
      </c>
      <c r="C32" s="282">
        <v>160525</v>
      </c>
      <c r="D32" s="282">
        <v>156600</v>
      </c>
      <c r="E32" s="282">
        <v>648640</v>
      </c>
      <c r="F32" s="282">
        <v>1411.1111111111109</v>
      </c>
      <c r="G32" s="282">
        <v>1200</v>
      </c>
      <c r="H32" s="282">
        <v>1500</v>
      </c>
      <c r="I32" s="282">
        <v>0</v>
      </c>
      <c r="J32" s="283">
        <f t="shared" si="0"/>
        <v>648640</v>
      </c>
      <c r="L32" s="113"/>
    </row>
    <row r="33" spans="1:12" s="61" customFormat="1" ht="18.75" customHeight="1" x14ac:dyDescent="0.2">
      <c r="A33" s="487" t="s">
        <v>37</v>
      </c>
      <c r="B33" s="136" t="s">
        <v>113</v>
      </c>
      <c r="C33" s="282">
        <v>290000</v>
      </c>
      <c r="D33" s="282">
        <v>290000</v>
      </c>
      <c r="E33" s="282">
        <v>870000</v>
      </c>
      <c r="F33" s="282">
        <v>1000</v>
      </c>
      <c r="G33" s="282">
        <v>1000</v>
      </c>
      <c r="H33" s="282">
        <v>1000</v>
      </c>
      <c r="I33" s="282">
        <v>0</v>
      </c>
      <c r="J33" s="283">
        <f t="shared" si="0"/>
        <v>870000</v>
      </c>
      <c r="L33" s="187"/>
    </row>
    <row r="34" spans="1:12" s="61" customFormat="1" ht="18.75" customHeight="1" x14ac:dyDescent="0.2">
      <c r="A34" s="487"/>
      <c r="B34" s="136" t="s">
        <v>114</v>
      </c>
      <c r="C34" s="282">
        <v>0</v>
      </c>
      <c r="D34" s="282">
        <v>0</v>
      </c>
      <c r="E34" s="282">
        <v>0</v>
      </c>
      <c r="F34" s="282">
        <v>0</v>
      </c>
      <c r="G34" s="282">
        <v>0</v>
      </c>
      <c r="H34" s="282">
        <v>0</v>
      </c>
      <c r="I34" s="282">
        <v>0</v>
      </c>
      <c r="J34" s="283">
        <f t="shared" si="0"/>
        <v>0</v>
      </c>
      <c r="L34" s="187"/>
    </row>
    <row r="35" spans="1:12" s="61" customFormat="1" ht="18.75" customHeight="1" x14ac:dyDescent="0.2">
      <c r="A35" s="487"/>
      <c r="B35" s="136" t="s">
        <v>115</v>
      </c>
      <c r="C35" s="282">
        <v>106500</v>
      </c>
      <c r="D35" s="282">
        <v>106500</v>
      </c>
      <c r="E35" s="282">
        <v>529250</v>
      </c>
      <c r="F35" s="282">
        <v>1150</v>
      </c>
      <c r="G35" s="282">
        <v>1000</v>
      </c>
      <c r="H35" s="282">
        <v>1300</v>
      </c>
      <c r="I35" s="282">
        <v>500000</v>
      </c>
      <c r="J35" s="283">
        <f t="shared" si="0"/>
        <v>1029250</v>
      </c>
      <c r="L35" s="187"/>
    </row>
    <row r="36" spans="1:12" s="61" customFormat="1" ht="18.75" customHeight="1" x14ac:dyDescent="0.2">
      <c r="A36" s="487"/>
      <c r="B36" s="136" t="s">
        <v>116</v>
      </c>
      <c r="C36" s="282">
        <v>0</v>
      </c>
      <c r="D36" s="282">
        <v>0</v>
      </c>
      <c r="E36" s="282">
        <v>0</v>
      </c>
      <c r="F36" s="282">
        <v>0</v>
      </c>
      <c r="G36" s="282">
        <v>0</v>
      </c>
      <c r="H36" s="282">
        <v>0</v>
      </c>
      <c r="I36" s="282">
        <v>0</v>
      </c>
      <c r="J36" s="283">
        <f t="shared" si="0"/>
        <v>0</v>
      </c>
      <c r="L36" s="187"/>
    </row>
    <row r="37" spans="1:12" s="61" customFormat="1" ht="18.75" customHeight="1" x14ac:dyDescent="0.2">
      <c r="A37" s="487"/>
      <c r="B37" s="136" t="s">
        <v>18</v>
      </c>
      <c r="C37" s="282">
        <v>396500</v>
      </c>
      <c r="D37" s="282">
        <v>396500</v>
      </c>
      <c r="E37" s="282">
        <v>1399250</v>
      </c>
      <c r="F37" s="282">
        <v>1100</v>
      </c>
      <c r="G37" s="282">
        <v>1000</v>
      </c>
      <c r="H37" s="282">
        <v>1300</v>
      </c>
      <c r="I37" s="282">
        <f>SUM(I35:I36)</f>
        <v>500000</v>
      </c>
      <c r="J37" s="283">
        <f t="shared" si="0"/>
        <v>1899250</v>
      </c>
    </row>
    <row r="38" spans="1:12" s="61" customFormat="1" ht="18.75" customHeight="1" x14ac:dyDescent="0.2">
      <c r="A38" s="138"/>
      <c r="C38" s="139"/>
      <c r="D38" s="139"/>
      <c r="E38" s="139"/>
      <c r="F38" s="139"/>
      <c r="G38" s="139"/>
      <c r="H38" s="139"/>
      <c r="I38" s="139"/>
      <c r="J38" s="139"/>
      <c r="L38" s="113"/>
    </row>
    <row r="39" spans="1:12" s="61" customFormat="1" ht="18.75" customHeight="1" x14ac:dyDescent="0.2">
      <c r="E39" s="187"/>
      <c r="L39" s="113"/>
    </row>
    <row r="40" spans="1:12" s="61" customFormat="1" ht="18.75" customHeight="1" x14ac:dyDescent="0.2">
      <c r="L40" s="113"/>
    </row>
    <row r="41" spans="1:12" s="61" customFormat="1" x14ac:dyDescent="0.2">
      <c r="L41" s="113"/>
    </row>
    <row r="42" spans="1:12" s="61" customFormat="1" x14ac:dyDescent="0.2">
      <c r="H42" s="187"/>
      <c r="L42" s="113"/>
    </row>
    <row r="43" spans="1:12" s="61" customFormat="1" x14ac:dyDescent="0.2">
      <c r="L43" s="113"/>
    </row>
    <row r="44" spans="1:12" s="61" customFormat="1" x14ac:dyDescent="0.2">
      <c r="L44" s="113"/>
    </row>
    <row r="45" spans="1:12" s="61" customFormat="1" x14ac:dyDescent="0.2">
      <c r="L45" s="113"/>
    </row>
    <row r="46" spans="1:12" s="61" customFormat="1" x14ac:dyDescent="0.2">
      <c r="L46" s="113"/>
    </row>
    <row r="47" spans="1:12" s="61" customFormat="1" x14ac:dyDescent="0.2">
      <c r="L47" s="113"/>
    </row>
    <row r="48" spans="1:12" s="61" customFormat="1" x14ac:dyDescent="0.2">
      <c r="L48" s="113"/>
    </row>
    <row r="49" spans="12:12" s="61" customFormat="1" x14ac:dyDescent="0.2">
      <c r="L49" s="113"/>
    </row>
    <row r="50" spans="12:12" x14ac:dyDescent="0.2">
      <c r="L50" s="41"/>
    </row>
    <row r="51" spans="12:12" x14ac:dyDescent="0.2">
      <c r="L51" s="41"/>
    </row>
    <row r="52" spans="12:12" x14ac:dyDescent="0.2">
      <c r="L52" s="41"/>
    </row>
    <row r="53" spans="12:12" x14ac:dyDescent="0.2">
      <c r="L53" s="41"/>
    </row>
    <row r="54" spans="12:12" x14ac:dyDescent="0.2">
      <c r="L54" s="41"/>
    </row>
    <row r="55" spans="12:12" x14ac:dyDescent="0.2">
      <c r="L55" s="41"/>
    </row>
    <row r="56" spans="12:12" x14ac:dyDescent="0.2">
      <c r="L56" s="41"/>
    </row>
    <row r="57" spans="12:12" x14ac:dyDescent="0.2">
      <c r="L57" s="41"/>
    </row>
    <row r="58" spans="12:12" x14ac:dyDescent="0.2">
      <c r="L58" s="41"/>
    </row>
    <row r="59" spans="12:12" x14ac:dyDescent="0.2">
      <c r="L59" s="41"/>
    </row>
    <row r="60" spans="12:12" x14ac:dyDescent="0.2">
      <c r="L60" s="41"/>
    </row>
    <row r="61" spans="12:12" x14ac:dyDescent="0.2">
      <c r="L61" s="41"/>
    </row>
    <row r="62" spans="12:12" x14ac:dyDescent="0.2">
      <c r="L62" s="41"/>
    </row>
    <row r="63" spans="12:12" x14ac:dyDescent="0.2">
      <c r="L63" s="41"/>
    </row>
    <row r="64" spans="12:12" x14ac:dyDescent="0.2">
      <c r="L64" s="41"/>
    </row>
    <row r="65" spans="12:12" x14ac:dyDescent="0.2">
      <c r="L65" s="41"/>
    </row>
  </sheetData>
  <mergeCells count="19">
    <mergeCell ref="A1:J1"/>
    <mergeCell ref="A2:J2"/>
    <mergeCell ref="A3:A7"/>
    <mergeCell ref="B3:B7"/>
    <mergeCell ref="C3:C6"/>
    <mergeCell ref="D3:D6"/>
    <mergeCell ref="E3:E6"/>
    <mergeCell ref="F3:F4"/>
    <mergeCell ref="G3:G6"/>
    <mergeCell ref="H3:H6"/>
    <mergeCell ref="A23:A27"/>
    <mergeCell ref="A28:A32"/>
    <mergeCell ref="A33:A37"/>
    <mergeCell ref="I3:I6"/>
    <mergeCell ref="J3:J4"/>
    <mergeCell ref="J5:J6"/>
    <mergeCell ref="A8:A12"/>
    <mergeCell ref="A13:A17"/>
    <mergeCell ref="A18:A22"/>
  </mergeCells>
  <pageMargins left="0.7" right="0.7" top="0.75" bottom="0.75" header="0.3" footer="0.3"/>
  <pageSetup paperSize="9" orientation="portrait" r:id="rId1"/>
  <headerFooter>
    <oddFooter>&amp;C34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M33"/>
  <sheetViews>
    <sheetView rightToLeft="1" topLeftCell="A22" workbookViewId="0">
      <selection sqref="A1:J28"/>
    </sheetView>
  </sheetViews>
  <sheetFormatPr defaultRowHeight="12.75" x14ac:dyDescent="0.2"/>
  <cols>
    <col min="1" max="1" width="7.5703125" customWidth="1"/>
    <col min="2" max="2" width="7.28515625" customWidth="1"/>
    <col min="3" max="3" width="10.42578125" customWidth="1"/>
    <col min="4" max="4" width="10.28515625" customWidth="1"/>
    <col min="5" max="5" width="11" style="61" customWidth="1"/>
    <col min="6" max="6" width="6.85546875" style="61" customWidth="1"/>
    <col min="7" max="7" width="8" style="61" customWidth="1"/>
    <col min="8" max="8" width="7.85546875" style="61" customWidth="1"/>
    <col min="9" max="9" width="8.85546875" style="61" customWidth="1"/>
    <col min="10" max="10" width="11.140625" style="104" customWidth="1"/>
    <col min="11" max="11" width="9.140625" customWidth="1"/>
    <col min="12" max="12" width="9" style="61" customWidth="1"/>
    <col min="13" max="13" width="9.85546875" style="61" customWidth="1"/>
  </cols>
  <sheetData>
    <row r="1" spans="1:13" ht="21.75" customHeight="1" x14ac:dyDescent="0.2">
      <c r="A1" s="482" t="s">
        <v>296</v>
      </c>
      <c r="B1" s="482"/>
      <c r="C1" s="482"/>
      <c r="D1" s="482"/>
      <c r="E1" s="482"/>
      <c r="F1" s="482"/>
      <c r="G1" s="482"/>
      <c r="H1" s="482"/>
      <c r="I1" s="482"/>
      <c r="J1" s="482"/>
    </row>
    <row r="2" spans="1:13" ht="18.75" customHeight="1" x14ac:dyDescent="0.55000000000000004">
      <c r="A2" s="501" t="s">
        <v>271</v>
      </c>
      <c r="B2" s="501"/>
      <c r="C2" s="24"/>
      <c r="D2" s="18"/>
      <c r="E2" s="99"/>
      <c r="F2" s="99"/>
      <c r="G2" s="99"/>
      <c r="H2" s="99"/>
      <c r="I2" s="99"/>
      <c r="J2" s="100"/>
      <c r="K2" s="18"/>
      <c r="L2"/>
      <c r="M2"/>
    </row>
    <row r="3" spans="1:13" ht="9" customHeight="1" x14ac:dyDescent="0.55000000000000004">
      <c r="A3" s="303" t="s">
        <v>29</v>
      </c>
      <c r="B3" s="334" t="s">
        <v>244</v>
      </c>
      <c r="C3" s="496" t="s">
        <v>107</v>
      </c>
      <c r="D3" s="496" t="s">
        <v>154</v>
      </c>
      <c r="E3" s="502" t="s">
        <v>109</v>
      </c>
      <c r="F3" s="475" t="s">
        <v>110</v>
      </c>
      <c r="G3" s="503" t="s">
        <v>172</v>
      </c>
      <c r="H3" s="486" t="s">
        <v>173</v>
      </c>
      <c r="I3" s="475" t="s">
        <v>105</v>
      </c>
      <c r="J3" s="478" t="s">
        <v>106</v>
      </c>
      <c r="K3" s="18"/>
      <c r="L3"/>
      <c r="M3"/>
    </row>
    <row r="4" spans="1:13" ht="36" customHeight="1" x14ac:dyDescent="0.55000000000000004">
      <c r="A4" s="318"/>
      <c r="B4" s="335"/>
      <c r="C4" s="496"/>
      <c r="D4" s="496"/>
      <c r="E4" s="502"/>
      <c r="F4" s="476"/>
      <c r="G4" s="503"/>
      <c r="H4" s="486"/>
      <c r="I4" s="476"/>
      <c r="J4" s="479"/>
      <c r="K4" s="18"/>
      <c r="L4"/>
      <c r="M4"/>
    </row>
    <row r="5" spans="1:13" ht="16.5" customHeight="1" x14ac:dyDescent="0.55000000000000004">
      <c r="A5" s="318"/>
      <c r="B5" s="335"/>
      <c r="C5" s="496"/>
      <c r="D5" s="496"/>
      <c r="E5" s="502"/>
      <c r="F5" s="101" t="s">
        <v>111</v>
      </c>
      <c r="G5" s="503"/>
      <c r="H5" s="486"/>
      <c r="I5" s="476"/>
      <c r="J5" s="499" t="s">
        <v>174</v>
      </c>
      <c r="K5" s="18"/>
      <c r="L5"/>
      <c r="M5"/>
    </row>
    <row r="6" spans="1:13" ht="32.25" customHeight="1" x14ac:dyDescent="0.55000000000000004">
      <c r="A6" s="318"/>
      <c r="B6" s="335"/>
      <c r="C6" s="496"/>
      <c r="D6" s="496"/>
      <c r="E6" s="502"/>
      <c r="F6" s="169" t="s">
        <v>112</v>
      </c>
      <c r="G6" s="503"/>
      <c r="H6" s="486"/>
      <c r="I6" s="477"/>
      <c r="J6" s="500"/>
      <c r="K6" s="18"/>
    </row>
    <row r="7" spans="1:13" ht="14.25" customHeight="1" x14ac:dyDescent="0.55000000000000004">
      <c r="A7" s="304"/>
      <c r="B7" s="495"/>
      <c r="C7" s="209">
        <v>1</v>
      </c>
      <c r="D7" s="209">
        <v>2</v>
      </c>
      <c r="E7" s="172">
        <v>3</v>
      </c>
      <c r="F7" s="169">
        <v>4</v>
      </c>
      <c r="G7" s="172">
        <v>5</v>
      </c>
      <c r="H7" s="172">
        <v>6</v>
      </c>
      <c r="I7" s="172">
        <v>7</v>
      </c>
      <c r="J7" s="173">
        <v>8</v>
      </c>
      <c r="K7" s="18"/>
    </row>
    <row r="8" spans="1:13" s="61" customFormat="1" ht="18" customHeight="1" x14ac:dyDescent="0.2">
      <c r="A8" s="487" t="s">
        <v>16</v>
      </c>
      <c r="B8" s="136" t="s">
        <v>113</v>
      </c>
      <c r="C8" s="282">
        <v>186125</v>
      </c>
      <c r="D8" s="282">
        <v>162065</v>
      </c>
      <c r="E8" s="282">
        <v>729233</v>
      </c>
      <c r="F8" s="282">
        <v>1447</v>
      </c>
      <c r="G8" s="282">
        <v>1100</v>
      </c>
      <c r="H8" s="282">
        <v>1800</v>
      </c>
      <c r="I8" s="282">
        <v>0</v>
      </c>
      <c r="J8" s="283">
        <f>E8+I8</f>
        <v>729233</v>
      </c>
    </row>
    <row r="9" spans="1:13" s="61" customFormat="1" ht="18" customHeight="1" x14ac:dyDescent="0.2">
      <c r="A9" s="487"/>
      <c r="B9" s="136" t="s">
        <v>114</v>
      </c>
      <c r="C9" s="282">
        <v>15000</v>
      </c>
      <c r="D9" s="282">
        <v>14525</v>
      </c>
      <c r="E9" s="282">
        <v>64094</v>
      </c>
      <c r="F9" s="282">
        <v>1375</v>
      </c>
      <c r="G9" s="282">
        <v>1250</v>
      </c>
      <c r="H9" s="282">
        <v>1500</v>
      </c>
      <c r="I9" s="282">
        <v>0</v>
      </c>
      <c r="J9" s="283">
        <f t="shared" ref="J9:J27" si="0">E9+I9</f>
        <v>64094</v>
      </c>
    </row>
    <row r="10" spans="1:13" s="61" customFormat="1" ht="18" customHeight="1" x14ac:dyDescent="0.2">
      <c r="A10" s="487"/>
      <c r="B10" s="136" t="s">
        <v>115</v>
      </c>
      <c r="C10" s="282">
        <v>162425</v>
      </c>
      <c r="D10" s="282">
        <v>158312</v>
      </c>
      <c r="E10" s="282">
        <v>744241</v>
      </c>
      <c r="F10" s="282">
        <v>1565</v>
      </c>
      <c r="G10" s="282">
        <v>1250</v>
      </c>
      <c r="H10" s="282">
        <v>1800</v>
      </c>
      <c r="I10" s="282">
        <v>0</v>
      </c>
      <c r="J10" s="283">
        <f t="shared" si="0"/>
        <v>744241</v>
      </c>
    </row>
    <row r="11" spans="1:13" s="61" customFormat="1" ht="18" customHeight="1" x14ac:dyDescent="0.2">
      <c r="A11" s="487"/>
      <c r="B11" s="136" t="s">
        <v>116</v>
      </c>
      <c r="C11" s="282">
        <v>69660</v>
      </c>
      <c r="D11" s="282">
        <v>67050</v>
      </c>
      <c r="E11" s="282">
        <v>313613</v>
      </c>
      <c r="F11" s="282">
        <v>1575</v>
      </c>
      <c r="G11" s="282">
        <v>1500</v>
      </c>
      <c r="H11" s="282">
        <v>1800</v>
      </c>
      <c r="I11" s="282">
        <v>0</v>
      </c>
      <c r="J11" s="283">
        <f t="shared" si="0"/>
        <v>313613</v>
      </c>
    </row>
    <row r="12" spans="1:13" s="61" customFormat="1" ht="18" customHeight="1" x14ac:dyDescent="0.2">
      <c r="A12" s="487"/>
      <c r="B12" s="136" t="s">
        <v>18</v>
      </c>
      <c r="C12" s="282">
        <f>SUM(C8:C11)</f>
        <v>433210</v>
      </c>
      <c r="D12" s="282">
        <f>SUM(D8:D11)</f>
        <v>401952</v>
      </c>
      <c r="E12" s="282">
        <f>SUM(E8:E11)</f>
        <v>1851181</v>
      </c>
      <c r="F12" s="282">
        <v>1527</v>
      </c>
      <c r="G12" s="282">
        <v>1250</v>
      </c>
      <c r="H12" s="282">
        <v>1800</v>
      </c>
      <c r="I12" s="282">
        <v>0</v>
      </c>
      <c r="J12" s="283">
        <f t="shared" si="0"/>
        <v>1851181</v>
      </c>
    </row>
    <row r="13" spans="1:13" s="61" customFormat="1" ht="18" customHeight="1" x14ac:dyDescent="0.2">
      <c r="A13" s="487" t="s">
        <v>160</v>
      </c>
      <c r="B13" s="136" t="s">
        <v>113</v>
      </c>
      <c r="C13" s="282">
        <v>482750</v>
      </c>
      <c r="D13" s="282">
        <v>476050</v>
      </c>
      <c r="E13" s="282">
        <v>1703500</v>
      </c>
      <c r="F13" s="282">
        <v>1730</v>
      </c>
      <c r="G13" s="282">
        <v>1250</v>
      </c>
      <c r="H13" s="282">
        <v>2000</v>
      </c>
      <c r="I13" s="282">
        <v>90000</v>
      </c>
      <c r="J13" s="283">
        <f t="shared" si="0"/>
        <v>1793500</v>
      </c>
    </row>
    <row r="14" spans="1:13" s="61" customFormat="1" ht="18" customHeight="1" x14ac:dyDescent="0.2">
      <c r="A14" s="487"/>
      <c r="B14" s="136" t="s">
        <v>114</v>
      </c>
      <c r="C14" s="282">
        <v>552250</v>
      </c>
      <c r="D14" s="282">
        <v>550300</v>
      </c>
      <c r="E14" s="282">
        <v>2034100</v>
      </c>
      <c r="F14" s="282">
        <v>1638</v>
      </c>
      <c r="G14" s="282">
        <v>1250</v>
      </c>
      <c r="H14" s="282">
        <v>2000</v>
      </c>
      <c r="I14" s="282">
        <v>2000</v>
      </c>
      <c r="J14" s="283">
        <f t="shared" si="0"/>
        <v>2036100</v>
      </c>
    </row>
    <row r="15" spans="1:13" s="61" customFormat="1" ht="18" customHeight="1" x14ac:dyDescent="0.2">
      <c r="A15" s="487"/>
      <c r="B15" s="136" t="s">
        <v>115</v>
      </c>
      <c r="C15" s="282">
        <v>616000</v>
      </c>
      <c r="D15" s="282">
        <v>515500</v>
      </c>
      <c r="E15" s="282">
        <v>1886750</v>
      </c>
      <c r="F15" s="282">
        <v>1705</v>
      </c>
      <c r="G15" s="282">
        <v>1250</v>
      </c>
      <c r="H15" s="282">
        <v>2000</v>
      </c>
      <c r="I15" s="282">
        <v>2000</v>
      </c>
      <c r="J15" s="283">
        <f t="shared" si="0"/>
        <v>1888750</v>
      </c>
    </row>
    <row r="16" spans="1:13" s="61" customFormat="1" ht="18" customHeight="1" x14ac:dyDescent="0.2">
      <c r="A16" s="487"/>
      <c r="B16" s="136" t="s">
        <v>116</v>
      </c>
      <c r="C16" s="282">
        <v>443500</v>
      </c>
      <c r="D16" s="282">
        <v>443000</v>
      </c>
      <c r="E16" s="282">
        <v>1559000</v>
      </c>
      <c r="F16" s="282">
        <v>1893</v>
      </c>
      <c r="G16" s="282">
        <v>1250</v>
      </c>
      <c r="H16" s="282">
        <v>2000</v>
      </c>
      <c r="I16" s="282">
        <v>2000</v>
      </c>
      <c r="J16" s="283">
        <f t="shared" si="0"/>
        <v>1561000</v>
      </c>
    </row>
    <row r="17" spans="1:12" s="61" customFormat="1" ht="18" customHeight="1" x14ac:dyDescent="0.2">
      <c r="A17" s="487"/>
      <c r="B17" s="136" t="s">
        <v>18</v>
      </c>
      <c r="C17" s="282">
        <f>SUM(C13:C16)</f>
        <v>2094500</v>
      </c>
      <c r="D17" s="282">
        <f>SUM(D13:D16)</f>
        <v>1984850</v>
      </c>
      <c r="E17" s="282">
        <f>SUM(E13:E16)</f>
        <v>7183350</v>
      </c>
      <c r="F17" s="282">
        <v>1586</v>
      </c>
      <c r="G17" s="282">
        <v>1250</v>
      </c>
      <c r="H17" s="282">
        <v>2000</v>
      </c>
      <c r="I17" s="282">
        <f>SUM(I13:I16)</f>
        <v>96000</v>
      </c>
      <c r="J17" s="283">
        <f t="shared" si="0"/>
        <v>7279350</v>
      </c>
    </row>
    <row r="18" spans="1:12" s="61" customFormat="1" ht="18" customHeight="1" x14ac:dyDescent="0.2">
      <c r="A18" s="487" t="s">
        <v>17</v>
      </c>
      <c r="B18" s="136" t="s">
        <v>113</v>
      </c>
      <c r="C18" s="282">
        <v>182867</v>
      </c>
      <c r="D18" s="282">
        <v>182289</v>
      </c>
      <c r="E18" s="282">
        <v>891446</v>
      </c>
      <c r="F18" s="282">
        <v>1588</v>
      </c>
      <c r="G18" s="282">
        <v>1500</v>
      </c>
      <c r="H18" s="282">
        <v>1800</v>
      </c>
      <c r="I18" s="282">
        <v>7200</v>
      </c>
      <c r="J18" s="283">
        <f t="shared" si="0"/>
        <v>898646</v>
      </c>
    </row>
    <row r="19" spans="1:12" s="61" customFormat="1" ht="18" customHeight="1" x14ac:dyDescent="0.2">
      <c r="A19" s="487"/>
      <c r="B19" s="136" t="s">
        <v>114</v>
      </c>
      <c r="C19" s="282">
        <v>16416</v>
      </c>
      <c r="D19" s="282">
        <v>16206</v>
      </c>
      <c r="E19" s="282">
        <v>75196</v>
      </c>
      <c r="F19" s="282">
        <v>1875</v>
      </c>
      <c r="G19" s="282">
        <v>1700</v>
      </c>
      <c r="H19" s="282">
        <v>2000</v>
      </c>
      <c r="I19" s="282">
        <v>0</v>
      </c>
      <c r="J19" s="283">
        <f t="shared" si="0"/>
        <v>75196</v>
      </c>
    </row>
    <row r="20" spans="1:12" s="61" customFormat="1" ht="18" customHeight="1" x14ac:dyDescent="0.2">
      <c r="A20" s="487"/>
      <c r="B20" s="136" t="s">
        <v>115</v>
      </c>
      <c r="C20" s="282">
        <v>51478</v>
      </c>
      <c r="D20" s="282">
        <v>51299</v>
      </c>
      <c r="E20" s="282">
        <v>241905</v>
      </c>
      <c r="F20" s="282">
        <v>1794</v>
      </c>
      <c r="G20" s="282">
        <v>1500</v>
      </c>
      <c r="H20" s="282">
        <v>2000</v>
      </c>
      <c r="I20" s="282">
        <v>0</v>
      </c>
      <c r="J20" s="283">
        <f t="shared" si="0"/>
        <v>241905</v>
      </c>
    </row>
    <row r="21" spans="1:12" s="61" customFormat="1" ht="18" customHeight="1" x14ac:dyDescent="0.2">
      <c r="A21" s="487"/>
      <c r="B21" s="136" t="s">
        <v>116</v>
      </c>
      <c r="C21" s="282">
        <v>85520</v>
      </c>
      <c r="D21" s="282">
        <v>85400</v>
      </c>
      <c r="E21" s="282">
        <v>403250</v>
      </c>
      <c r="F21" s="282">
        <v>1600</v>
      </c>
      <c r="G21" s="282">
        <v>1600</v>
      </c>
      <c r="H21" s="282">
        <v>1600</v>
      </c>
      <c r="I21" s="282">
        <v>0</v>
      </c>
      <c r="J21" s="283">
        <f t="shared" si="0"/>
        <v>403250</v>
      </c>
      <c r="K21" s="104"/>
    </row>
    <row r="22" spans="1:12" s="61" customFormat="1" ht="18" customHeight="1" x14ac:dyDescent="0.2">
      <c r="A22" s="487"/>
      <c r="B22" s="136" t="s">
        <v>18</v>
      </c>
      <c r="C22" s="282">
        <f>SUM(C18:C21)</f>
        <v>336281</v>
      </c>
      <c r="D22" s="282">
        <f>SUM(D18:D21)</f>
        <v>335194</v>
      </c>
      <c r="E22" s="282">
        <f>SUM(E18:E21)</f>
        <v>1611797</v>
      </c>
      <c r="F22" s="282">
        <v>1682</v>
      </c>
      <c r="G22" s="282">
        <v>1500</v>
      </c>
      <c r="H22" s="282">
        <v>2000</v>
      </c>
      <c r="I22" s="282">
        <v>7200</v>
      </c>
      <c r="J22" s="283">
        <f t="shared" si="0"/>
        <v>1618997</v>
      </c>
    </row>
    <row r="23" spans="1:12" s="61" customFormat="1" ht="18" customHeight="1" x14ac:dyDescent="0.2">
      <c r="A23" s="487" t="s">
        <v>18</v>
      </c>
      <c r="B23" s="136" t="s">
        <v>113</v>
      </c>
      <c r="C23" s="282">
        <f>'16'!C8+'16'!C13+'16'!C18+'16'!C23+'16'!C28+'16'!C33+'16s'!C8+'16s'!C13+'16s'!C18+'16s'!C23+'16s'!C28+'16s'!C33+'16w'!C8+'16w'!C13+'16w'!C18</f>
        <v>8532526</v>
      </c>
      <c r="D23" s="282">
        <f>'16'!D8+'16'!D13+'16'!D18+'16'!D23+'16'!D28+'16'!D33+'16s'!D8+'16s'!D13+'16s'!D18+'16s'!D23+'16s'!D28+'16s'!D33+'16w'!D8+'16w'!D13+'16w'!D18</f>
        <v>8030510</v>
      </c>
      <c r="E23" s="282">
        <f>'16'!E8+'16'!E13+'16'!E18+'16'!E23+'16'!E28+'16'!E33+'16s'!E8+'16s'!E13+'16s'!E18+'16s'!E23+'16s'!E28+'16s'!E33+'16w'!E8+'16w'!E13+'16w'!E18</f>
        <v>36369342</v>
      </c>
      <c r="F23" s="282">
        <v>2144</v>
      </c>
      <c r="G23" s="282">
        <v>1000</v>
      </c>
      <c r="H23" s="282">
        <v>3000</v>
      </c>
      <c r="I23" s="282">
        <f>'16'!I8+'16'!I13+'16'!I18+'16'!I23+'16'!I28+'16'!I33+'16s'!I8+'16s'!I13+'16s'!I18+'16s'!I23+'16s'!I28+'16s'!I33+'16w'!I8+'16w'!I13+'16w'!I18</f>
        <v>320076</v>
      </c>
      <c r="J23" s="283">
        <f t="shared" si="0"/>
        <v>36689418</v>
      </c>
      <c r="K23" s="187"/>
      <c r="L23" s="187"/>
    </row>
    <row r="24" spans="1:12" s="61" customFormat="1" ht="18" customHeight="1" x14ac:dyDescent="0.2">
      <c r="A24" s="487"/>
      <c r="B24" s="136" t="s">
        <v>114</v>
      </c>
      <c r="C24" s="282">
        <f>'16'!C9+'16'!C14+'16'!C19+'16'!C24+'16'!C29+'16'!C34+'16s'!C9+'16s'!C14+'16s'!C19+'16s'!C24+'16s'!C29+'16s'!C34+'16w'!C9+'16w'!C14+'16w'!C19</f>
        <v>5388449</v>
      </c>
      <c r="D24" s="282">
        <f>'16'!D9+'16'!D14+'16'!D19+'16'!D24+'16'!D29+'16'!D34+'16s'!D9+'16s'!D14+'16s'!D19+'16s'!D24+'16s'!D29+'16s'!D34+'16w'!D9+'16w'!D14+'16w'!D19</f>
        <v>5369181</v>
      </c>
      <c r="E24" s="282">
        <f>'16'!E9+'16'!E14+'16'!E19+'16'!E24+'16'!E29+'16'!E34+'16s'!E9+'16s'!E14+'16s'!E19+'16s'!E24+'16s'!E29+'16s'!E34+'16w'!E9+'16w'!E14+'16w'!E19</f>
        <v>26071920</v>
      </c>
      <c r="F24" s="282">
        <v>2302</v>
      </c>
      <c r="G24" s="282">
        <v>1000</v>
      </c>
      <c r="H24" s="282">
        <v>3000</v>
      </c>
      <c r="I24" s="282">
        <f>'16'!I9+'16'!I14+'16'!I19+'16'!I24+'16'!I29+'16'!I34+'16s'!I9+'16s'!I14+'16s'!I19+'16s'!I24+'16s'!I29+'16s'!I34+'16w'!I9+'16w'!I14+'16w'!I19</f>
        <v>48699.105263199999</v>
      </c>
      <c r="J24" s="283">
        <f t="shared" si="0"/>
        <v>26120619.1052632</v>
      </c>
      <c r="K24" s="187"/>
      <c r="L24" s="187"/>
    </row>
    <row r="25" spans="1:12" s="61" customFormat="1" ht="18" customHeight="1" x14ac:dyDescent="0.2">
      <c r="A25" s="487"/>
      <c r="B25" s="136" t="s">
        <v>115</v>
      </c>
      <c r="C25" s="282">
        <f>'16'!C10+'16'!C15+'16'!C20+'16'!C25+'16'!C30+'16'!C35+'16s'!C10+'16s'!C15+'16s'!C20+'16s'!C25+'16s'!C30+'16s'!C35+'16w'!C10+'16w'!C15+'16w'!C20</f>
        <v>11599241</v>
      </c>
      <c r="D25" s="282">
        <f>'16'!D10+'16'!D15+'16'!D20+'16'!D25+'16'!D30+'16'!D35+'16s'!D10+'16s'!D15+'16s'!D20+'16s'!D25+'16s'!D30+'16s'!D35+'16w'!D10+'16w'!D15+'16w'!D20</f>
        <v>11242602</v>
      </c>
      <c r="E25" s="282">
        <f>'16'!E10+'16'!E15+'16'!E20+'16'!E25+'16'!E30+'16'!E35+'16s'!E10+'16s'!E15+'16s'!E20+'16s'!E25+'16s'!E30+'16s'!E35+'16w'!E10+'16w'!E15+'16w'!E20</f>
        <v>52740691</v>
      </c>
      <c r="F25" s="282">
        <v>2311</v>
      </c>
      <c r="G25" s="282">
        <v>1000</v>
      </c>
      <c r="H25" s="282">
        <v>4000</v>
      </c>
      <c r="I25" s="282">
        <f>'16'!I10+'16'!I15+'16'!I20+'16'!I25+'16'!I30+'16'!I35+'16s'!I10+'16s'!I15+'16s'!I20+'16s'!I25+'16s'!I30+'16s'!I35+'16w'!I10+'16w'!I15+'16w'!I20</f>
        <v>1025019</v>
      </c>
      <c r="J25" s="283">
        <f t="shared" si="0"/>
        <v>53765710</v>
      </c>
      <c r="K25" s="187"/>
      <c r="L25" s="187"/>
    </row>
    <row r="26" spans="1:12" s="61" customFormat="1" ht="18" customHeight="1" x14ac:dyDescent="0.2">
      <c r="A26" s="487"/>
      <c r="B26" s="136" t="s">
        <v>116</v>
      </c>
      <c r="C26" s="282">
        <f>'16'!C11+'16'!C16+'16'!C21+'16'!C26+'16'!C31+'16'!C36+'16s'!C11+'16s'!C16+'16s'!C21+'16s'!C26+'16s'!C31+'16s'!C36+'16w'!C11+'16w'!C16+'16w'!C21</f>
        <v>5173963</v>
      </c>
      <c r="D26" s="282">
        <f>'16'!D11+'16'!D16+'16'!D21+'16'!D26+'16'!D31+'16'!D36+'16s'!D11+'16s'!D16+'16s'!D21+'16s'!D26+'16s'!D31+'16s'!D36+'16w'!D11+'16w'!D16+'16w'!D21</f>
        <v>5013826</v>
      </c>
      <c r="E26" s="282">
        <f>'16'!E11+'16'!E16+'16'!E21+'16'!E26+'16'!E31+'16'!E36+'16s'!E11+'16s'!E16+'16s'!E21+'16s'!E26+'16s'!E31+'16s'!E36+'16w'!E11+'16w'!E16+'16w'!E21</f>
        <v>22219378</v>
      </c>
      <c r="F26" s="282">
        <v>2128</v>
      </c>
      <c r="G26" s="282">
        <v>1200</v>
      </c>
      <c r="H26" s="282">
        <v>3000</v>
      </c>
      <c r="I26" s="282">
        <f>'16'!I11+'16'!I16+'16'!I21+'16'!I26+'16'!I31+'16'!I36+'16s'!I11+'16s'!I16+'16s'!I21+'16s'!I26+'16s'!I31+'16s'!I36+'16w'!I11+'16w'!I16+'16w'!I21</f>
        <v>13024</v>
      </c>
      <c r="J26" s="283">
        <f t="shared" si="0"/>
        <v>22232402</v>
      </c>
      <c r="K26" s="187"/>
      <c r="L26" s="187"/>
    </row>
    <row r="27" spans="1:12" s="61" customFormat="1" ht="18" customHeight="1" x14ac:dyDescent="0.2">
      <c r="A27" s="487"/>
      <c r="B27" s="136" t="s">
        <v>18</v>
      </c>
      <c r="C27" s="282">
        <f>'16'!C12+'16'!C17+'16'!C22+'16'!C27+'16'!C32+'16'!C37+'16s'!C12+'16s'!C17+'16s'!C22+'16s'!C27+'16s'!C32+'16s'!C37+'16w'!C12+'16w'!C17+'16w'!C22</f>
        <v>30694179</v>
      </c>
      <c r="D27" s="282">
        <f>'16'!D12+'16'!D17+'16'!D22+'16'!D27+'16'!D32+'16'!D37+'16s'!D12+'16s'!D17+'16s'!D22+'16s'!D27+'16s'!D32+'16s'!D37+'16w'!D12+'16w'!D17+'16w'!D22</f>
        <v>29656119</v>
      </c>
      <c r="E27" s="282">
        <f>SUM(E23:E26)</f>
        <v>137401331</v>
      </c>
      <c r="F27" s="282">
        <v>2275</v>
      </c>
      <c r="G27" s="282">
        <v>1000</v>
      </c>
      <c r="H27" s="282">
        <v>4000</v>
      </c>
      <c r="I27" s="282">
        <f>SUM(I23:I26)</f>
        <v>1406818.1052632001</v>
      </c>
      <c r="J27" s="283">
        <f t="shared" si="0"/>
        <v>138808149.1052632</v>
      </c>
      <c r="K27" s="187"/>
    </row>
    <row r="28" spans="1:12" s="61" customFormat="1" ht="18" customHeight="1" x14ac:dyDescent="0.25">
      <c r="C28" s="102"/>
      <c r="D28" s="102"/>
      <c r="E28" s="102"/>
      <c r="F28" s="102"/>
      <c r="G28" s="102"/>
      <c r="H28" s="102"/>
      <c r="I28" s="102"/>
      <c r="J28" s="103"/>
    </row>
    <row r="30" spans="1:12" x14ac:dyDescent="0.2">
      <c r="I30" s="187"/>
    </row>
    <row r="31" spans="1:12" x14ac:dyDescent="0.2">
      <c r="E31" s="187"/>
    </row>
    <row r="32" spans="1:12" x14ac:dyDescent="0.2">
      <c r="H32" s="187"/>
    </row>
    <row r="33" spans="5:13" x14ac:dyDescent="0.2">
      <c r="E33" s="187"/>
      <c r="F33"/>
      <c r="G33"/>
      <c r="H33"/>
      <c r="I33"/>
      <c r="J33"/>
      <c r="L33"/>
      <c r="M33" s="55">
        <f>'16'!I12+'16'!I22+'16'!I32+'16'!I37+'16s'!I17+'16s'!I22+'16s'!I27+'16s'!I37+'16w'!I17+'16w'!I22</f>
        <v>1406818</v>
      </c>
    </row>
  </sheetData>
  <mergeCells count="17">
    <mergeCell ref="A1:J1"/>
    <mergeCell ref="A2:B2"/>
    <mergeCell ref="A3:A7"/>
    <mergeCell ref="B3:B7"/>
    <mergeCell ref="C3:C6"/>
    <mergeCell ref="D3:D6"/>
    <mergeCell ref="E3:E6"/>
    <mergeCell ref="F3:F4"/>
    <mergeCell ref="G3:G6"/>
    <mergeCell ref="H3:H6"/>
    <mergeCell ref="A23:A27"/>
    <mergeCell ref="I3:I6"/>
    <mergeCell ref="J3:J4"/>
    <mergeCell ref="J5:J6"/>
    <mergeCell ref="A8:A12"/>
    <mergeCell ref="A13:A17"/>
    <mergeCell ref="A18:A22"/>
  </mergeCells>
  <pageMargins left="0.7" right="0.7" top="0.75" bottom="0.75" header="0.3" footer="0.3"/>
  <pageSetup paperSize="9" orientation="portrait" r:id="rId1"/>
  <headerFooter>
    <oddFooter>&amp;C35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rightToLeft="1" workbookViewId="0">
      <selection activeCell="K30" sqref="K30"/>
    </sheetView>
  </sheetViews>
  <sheetFormatPr defaultColWidth="9.140625" defaultRowHeight="15" x14ac:dyDescent="0.25"/>
  <cols>
    <col min="1" max="1" width="9.140625" style="11" customWidth="1"/>
    <col min="2" max="2" width="26.140625" style="11" customWidth="1"/>
    <col min="3" max="3" width="13.140625" style="11" customWidth="1"/>
    <col min="4" max="4" width="13.5703125" style="11" customWidth="1"/>
    <col min="5" max="5" width="11.140625" style="11" customWidth="1"/>
    <col min="6" max="6" width="14.5703125" style="11" customWidth="1"/>
    <col min="7" max="7" width="5.28515625" style="11" customWidth="1"/>
    <col min="8" max="9" width="9.140625" style="11"/>
    <col min="10" max="10" width="10.140625" style="11" bestFit="1" customWidth="1"/>
    <col min="11" max="16384" width="9.140625" style="11"/>
  </cols>
  <sheetData>
    <row r="2" spans="1:10" ht="21" customHeight="1" x14ac:dyDescent="0.25">
      <c r="A2" s="347" t="s">
        <v>302</v>
      </c>
      <c r="B2" s="347"/>
      <c r="C2" s="347"/>
      <c r="D2" s="347"/>
      <c r="E2" s="347"/>
      <c r="F2" s="347"/>
    </row>
    <row r="3" spans="1:10" x14ac:dyDescent="0.25">
      <c r="A3" s="510" t="s">
        <v>251</v>
      </c>
      <c r="B3" s="510"/>
      <c r="C3" s="234"/>
      <c r="D3" s="234"/>
      <c r="E3" s="351" t="s">
        <v>151</v>
      </c>
      <c r="F3" s="351"/>
    </row>
    <row r="4" spans="1:10" s="19" customFormat="1" ht="21.75" customHeight="1" x14ac:dyDescent="0.2">
      <c r="A4" s="352" t="s">
        <v>132</v>
      </c>
      <c r="B4" s="511"/>
      <c r="C4" s="235" t="s">
        <v>133</v>
      </c>
      <c r="D4" s="235" t="s">
        <v>24</v>
      </c>
      <c r="E4" s="235" t="s">
        <v>135</v>
      </c>
      <c r="F4" s="236" t="s">
        <v>18</v>
      </c>
    </row>
    <row r="5" spans="1:10" s="19" customFormat="1" ht="21.75" customHeight="1" x14ac:dyDescent="0.2">
      <c r="A5" s="509" t="s">
        <v>43</v>
      </c>
      <c r="B5" s="505"/>
      <c r="C5" s="282">
        <v>1531.000000082013</v>
      </c>
      <c r="D5" s="282">
        <v>295.0000000120001</v>
      </c>
      <c r="E5" s="282">
        <v>5</v>
      </c>
      <c r="F5" s="283">
        <v>1752</v>
      </c>
    </row>
    <row r="6" spans="1:10" s="19" customFormat="1" ht="21.75" customHeight="1" x14ac:dyDescent="0.2">
      <c r="A6" s="505" t="s">
        <v>136</v>
      </c>
      <c r="B6" s="240" t="s">
        <v>137</v>
      </c>
      <c r="C6" s="282">
        <v>4848</v>
      </c>
      <c r="D6" s="282">
        <v>846</v>
      </c>
      <c r="E6" s="282">
        <v>14</v>
      </c>
      <c r="F6" s="283">
        <v>5708</v>
      </c>
    </row>
    <row r="7" spans="1:10" s="19" customFormat="1" ht="21.75" customHeight="1" x14ac:dyDescent="0.2">
      <c r="A7" s="505"/>
      <c r="B7" s="240" t="s">
        <v>138</v>
      </c>
      <c r="C7" s="282">
        <v>9541905</v>
      </c>
      <c r="D7" s="282">
        <v>2159055</v>
      </c>
      <c r="E7" s="282">
        <v>71825</v>
      </c>
      <c r="F7" s="283">
        <v>11772785</v>
      </c>
      <c r="J7" s="279">
        <f>F7+F9+F11+F12+F13+F14+F15+F16+F17</f>
        <v>94303885</v>
      </c>
    </row>
    <row r="8" spans="1:10" s="19" customFormat="1" ht="21.75" customHeight="1" x14ac:dyDescent="0.2">
      <c r="A8" s="506" t="s">
        <v>139</v>
      </c>
      <c r="B8" s="240" t="s">
        <v>137</v>
      </c>
      <c r="C8" s="282">
        <v>15406</v>
      </c>
      <c r="D8" s="282">
        <v>3445</v>
      </c>
      <c r="E8" s="282">
        <v>56</v>
      </c>
      <c r="F8" s="283">
        <v>18907</v>
      </c>
    </row>
    <row r="9" spans="1:10" s="19" customFormat="1" ht="21.75" customHeight="1" x14ac:dyDescent="0.2">
      <c r="A9" s="506"/>
      <c r="B9" s="240" t="s">
        <v>140</v>
      </c>
      <c r="C9" s="282">
        <v>7217983</v>
      </c>
      <c r="D9" s="282">
        <v>2145633</v>
      </c>
      <c r="E9" s="282">
        <v>47053</v>
      </c>
      <c r="F9" s="283">
        <f>SUM(C9:E9)</f>
        <v>9410669</v>
      </c>
    </row>
    <row r="10" spans="1:10" s="19" customFormat="1" ht="21.75" customHeight="1" x14ac:dyDescent="0.2">
      <c r="A10" s="356" t="s">
        <v>87</v>
      </c>
      <c r="B10" s="240" t="s">
        <v>141</v>
      </c>
      <c r="C10" s="282">
        <v>63166</v>
      </c>
      <c r="D10" s="282">
        <v>4202</v>
      </c>
      <c r="E10" s="282">
        <v>407</v>
      </c>
      <c r="F10" s="283">
        <f>SUM(C10:E10)</f>
        <v>67775</v>
      </c>
    </row>
    <row r="11" spans="1:10" s="19" customFormat="1" ht="21.75" customHeight="1" x14ac:dyDescent="0.2">
      <c r="A11" s="507"/>
      <c r="B11" s="240" t="s">
        <v>140</v>
      </c>
      <c r="C11" s="282">
        <v>61831695</v>
      </c>
      <c r="D11" s="282">
        <v>4330884</v>
      </c>
      <c r="E11" s="282">
        <v>466403</v>
      </c>
      <c r="F11" s="283">
        <f>SUM(C11:E11)</f>
        <v>66628982</v>
      </c>
    </row>
    <row r="12" spans="1:10" s="19" customFormat="1" ht="21.75" customHeight="1" x14ac:dyDescent="0.2">
      <c r="A12" s="367" t="s">
        <v>83</v>
      </c>
      <c r="B12" s="242" t="s">
        <v>142</v>
      </c>
      <c r="C12" s="282">
        <v>1488355</v>
      </c>
      <c r="D12" s="282">
        <v>833852</v>
      </c>
      <c r="E12" s="282">
        <v>6988</v>
      </c>
      <c r="F12" s="283">
        <f>SUM(C12:E12)</f>
        <v>2329195</v>
      </c>
    </row>
    <row r="13" spans="1:10" s="19" customFormat="1" ht="21.75" customHeight="1" x14ac:dyDescent="0.2">
      <c r="A13" s="508"/>
      <c r="B13" s="242" t="s">
        <v>97</v>
      </c>
      <c r="C13" s="282">
        <v>836920</v>
      </c>
      <c r="D13" s="282">
        <v>103818</v>
      </c>
      <c r="E13" s="282">
        <v>3653</v>
      </c>
      <c r="F13" s="283">
        <v>944391</v>
      </c>
    </row>
    <row r="14" spans="1:10" s="19" customFormat="1" ht="21.75" customHeight="1" x14ac:dyDescent="0.2">
      <c r="A14" s="508"/>
      <c r="B14" s="242" t="s">
        <v>98</v>
      </c>
      <c r="C14" s="282">
        <v>490371</v>
      </c>
      <c r="D14" s="282">
        <v>205653</v>
      </c>
      <c r="E14" s="282">
        <v>2444</v>
      </c>
      <c r="F14" s="283">
        <v>698468</v>
      </c>
    </row>
    <row r="15" spans="1:10" s="19" customFormat="1" ht="21.75" customHeight="1" x14ac:dyDescent="0.2">
      <c r="A15" s="508"/>
      <c r="B15" s="242" t="s">
        <v>143</v>
      </c>
      <c r="C15" s="282">
        <v>870074</v>
      </c>
      <c r="D15" s="282">
        <v>195588</v>
      </c>
      <c r="E15" s="282">
        <v>3723</v>
      </c>
      <c r="F15" s="283">
        <v>1069385</v>
      </c>
    </row>
    <row r="16" spans="1:10" s="19" customFormat="1" ht="30" customHeight="1" x14ac:dyDescent="0.2">
      <c r="A16" s="508"/>
      <c r="B16" s="243" t="s">
        <v>144</v>
      </c>
      <c r="C16" s="282">
        <v>784049</v>
      </c>
      <c r="D16" s="282">
        <v>196183</v>
      </c>
      <c r="E16" s="282">
        <v>3479</v>
      </c>
      <c r="F16" s="283">
        <v>983711</v>
      </c>
    </row>
    <row r="17" spans="1:6" s="19" customFormat="1" ht="21.75" customHeight="1" x14ac:dyDescent="0.2">
      <c r="A17" s="368"/>
      <c r="B17" s="242" t="s">
        <v>145</v>
      </c>
      <c r="C17" s="282">
        <v>381240</v>
      </c>
      <c r="D17" s="282">
        <v>83952</v>
      </c>
      <c r="E17" s="282">
        <v>1107</v>
      </c>
      <c r="F17" s="283">
        <v>466299</v>
      </c>
    </row>
    <row r="18" spans="1:6" s="19" customFormat="1" ht="21.75" customHeight="1" x14ac:dyDescent="0.2">
      <c r="A18" s="509" t="s">
        <v>264</v>
      </c>
      <c r="B18" s="509"/>
      <c r="C18" s="282">
        <f>C7+C9+C11+C12+C13+C14+C15+C16+C17</f>
        <v>83442592</v>
      </c>
      <c r="D18" s="282">
        <f t="shared" ref="D18:E18" si="0">D7+D9+D11+D12+D13+D14+D15+D16+D17</f>
        <v>10254618</v>
      </c>
      <c r="E18" s="282">
        <f t="shared" si="0"/>
        <v>606675</v>
      </c>
      <c r="F18" s="283">
        <v>94303885</v>
      </c>
    </row>
    <row r="19" spans="1:6" s="19" customFormat="1" x14ac:dyDescent="0.2">
      <c r="A19" s="504"/>
      <c r="B19" s="504"/>
      <c r="C19" s="244"/>
      <c r="D19" s="245"/>
      <c r="E19" s="245"/>
      <c r="F19" s="245"/>
    </row>
    <row r="20" spans="1:6" x14ac:dyDescent="0.25">
      <c r="A20" s="108"/>
      <c r="B20" s="108"/>
      <c r="C20" s="108"/>
      <c r="D20" s="108"/>
      <c r="E20" s="108"/>
      <c r="F20" s="108"/>
    </row>
    <row r="21" spans="1:6" ht="21.75" customHeight="1" x14ac:dyDescent="0.25"/>
    <row r="23" spans="1:6" ht="21.75" customHeight="1" x14ac:dyDescent="0.25"/>
    <row r="24" spans="1:6" ht="21.75" customHeight="1" x14ac:dyDescent="0.25"/>
    <row r="25" spans="1:6" ht="21.75" customHeight="1" x14ac:dyDescent="0.25"/>
    <row r="26" spans="1:6" ht="21.75" customHeight="1" x14ac:dyDescent="0.25"/>
    <row r="27" spans="1:6" ht="21.75" customHeight="1" x14ac:dyDescent="0.25"/>
    <row r="28" spans="1:6" ht="21.75" customHeight="1" x14ac:dyDescent="0.25"/>
    <row r="29" spans="1:6" ht="21.75" customHeight="1" x14ac:dyDescent="0.25"/>
    <row r="30" spans="1:6" ht="21.75" customHeight="1" x14ac:dyDescent="0.25"/>
    <row r="33" spans="3:5" x14ac:dyDescent="0.25">
      <c r="E33" s="151"/>
    </row>
    <row r="34" spans="3:5" x14ac:dyDescent="0.25">
      <c r="C34" s="151"/>
    </row>
    <row r="35" spans="3:5" x14ac:dyDescent="0.25">
      <c r="E35" s="151"/>
    </row>
    <row r="37" spans="3:5" x14ac:dyDescent="0.25">
      <c r="D37" s="151"/>
      <c r="E37" s="151"/>
    </row>
  </sheetData>
  <mergeCells count="11">
    <mergeCell ref="A2:F2"/>
    <mergeCell ref="A3:B3"/>
    <mergeCell ref="E3:F3"/>
    <mergeCell ref="A4:B4"/>
    <mergeCell ref="A5:B5"/>
    <mergeCell ref="A19:B19"/>
    <mergeCell ref="A6:A7"/>
    <mergeCell ref="A8:A9"/>
    <mergeCell ref="A10:A11"/>
    <mergeCell ref="A12:A17"/>
    <mergeCell ref="A18:B18"/>
  </mergeCells>
  <pageMargins left="0.7" right="0.7" top="0.75" bottom="0.75" header="0.3" footer="0.3"/>
  <pageSetup paperSize="9" orientation="portrait" r:id="rId1"/>
  <headerFooter>
    <oddFooter>&amp;C36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6"/>
  <sheetViews>
    <sheetView rightToLeft="1" workbookViewId="0">
      <selection activeCell="E20" sqref="E20"/>
    </sheetView>
  </sheetViews>
  <sheetFormatPr defaultRowHeight="12.75" x14ac:dyDescent="0.2"/>
  <cols>
    <col min="1" max="1" width="19.42578125" customWidth="1"/>
    <col min="2" max="2" width="17.5703125" customWidth="1"/>
    <col min="3" max="3" width="13.5703125" customWidth="1"/>
    <col min="4" max="4" width="14.42578125" customWidth="1"/>
    <col min="5" max="5" width="14.5703125" customWidth="1"/>
    <col min="6" max="6" width="11.42578125" customWidth="1"/>
  </cols>
  <sheetData>
    <row r="5" spans="1:6" ht="15.75" x14ac:dyDescent="0.2">
      <c r="A5" s="365" t="s">
        <v>301</v>
      </c>
      <c r="B5" s="365"/>
      <c r="C5" s="365"/>
      <c r="D5" s="365"/>
      <c r="E5" s="365"/>
      <c r="F5" s="365"/>
    </row>
    <row r="6" spans="1:6" ht="15.75" x14ac:dyDescent="0.25">
      <c r="A6" s="513" t="s">
        <v>250</v>
      </c>
      <c r="B6" s="513"/>
      <c r="C6" s="246"/>
      <c r="D6" s="246"/>
      <c r="E6" s="246"/>
      <c r="F6" s="246"/>
    </row>
    <row r="7" spans="1:6" ht="15" x14ac:dyDescent="0.2">
      <c r="A7" s="505" t="s">
        <v>132</v>
      </c>
      <c r="B7" s="514"/>
      <c r="C7" s="287" t="s">
        <v>133</v>
      </c>
      <c r="D7" s="287" t="s">
        <v>134</v>
      </c>
      <c r="E7" s="287" t="s">
        <v>135</v>
      </c>
      <c r="F7" s="286" t="s">
        <v>18</v>
      </c>
    </row>
    <row r="8" spans="1:6" ht="15" x14ac:dyDescent="0.2">
      <c r="A8" s="509" t="s">
        <v>43</v>
      </c>
      <c r="B8" s="505"/>
      <c r="C8" s="282">
        <v>1531.000000082013</v>
      </c>
      <c r="D8" s="282">
        <v>295.0000000120001</v>
      </c>
      <c r="E8" s="282">
        <v>5</v>
      </c>
      <c r="F8" s="283">
        <v>1752</v>
      </c>
    </row>
    <row r="9" spans="1:6" ht="15" x14ac:dyDescent="0.2">
      <c r="A9" s="509" t="s">
        <v>261</v>
      </c>
      <c r="B9" s="509"/>
      <c r="C9" s="282">
        <v>23297514</v>
      </c>
      <c r="D9" s="282">
        <v>7305702</v>
      </c>
      <c r="E9" s="282">
        <v>90963</v>
      </c>
      <c r="F9" s="283">
        <v>30694179</v>
      </c>
    </row>
    <row r="10" spans="1:6" ht="15" x14ac:dyDescent="0.2">
      <c r="A10" s="509" t="s">
        <v>146</v>
      </c>
      <c r="B10" s="509"/>
      <c r="C10" s="282">
        <v>76.7</v>
      </c>
      <c r="D10" s="282">
        <v>23.1</v>
      </c>
      <c r="E10" s="282">
        <v>0.1</v>
      </c>
      <c r="F10" s="283">
        <v>100</v>
      </c>
    </row>
    <row r="11" spans="1:6" ht="15" x14ac:dyDescent="0.2">
      <c r="A11" s="509" t="s">
        <v>275</v>
      </c>
      <c r="B11" s="509"/>
      <c r="C11" s="282">
        <v>22679109</v>
      </c>
      <c r="D11" s="282">
        <v>6887538</v>
      </c>
      <c r="E11" s="282">
        <v>89472</v>
      </c>
      <c r="F11" s="283">
        <v>29656119</v>
      </c>
    </row>
    <row r="12" spans="1:6" ht="15" x14ac:dyDescent="0.2">
      <c r="A12" s="505" t="s">
        <v>109</v>
      </c>
      <c r="B12" s="512"/>
      <c r="C12" s="282">
        <v>126850793</v>
      </c>
      <c r="D12" s="282">
        <v>10487840</v>
      </c>
      <c r="E12" s="282">
        <v>62698</v>
      </c>
      <c r="F12" s="283">
        <v>137401331</v>
      </c>
    </row>
    <row r="13" spans="1:6" ht="15" x14ac:dyDescent="0.2">
      <c r="A13" s="505" t="s">
        <v>147</v>
      </c>
      <c r="B13" s="512"/>
      <c r="C13" s="282">
        <v>1406818</v>
      </c>
      <c r="D13" s="282">
        <v>0</v>
      </c>
      <c r="E13" s="282">
        <v>0</v>
      </c>
      <c r="F13" s="283">
        <v>1406818</v>
      </c>
    </row>
    <row r="14" spans="1:6" ht="15" x14ac:dyDescent="0.2">
      <c r="A14" s="509" t="s">
        <v>262</v>
      </c>
      <c r="B14" s="509"/>
      <c r="C14" s="282">
        <f>SUM(C12:C13)</f>
        <v>128257611</v>
      </c>
      <c r="D14" s="282">
        <f t="shared" ref="D14:F14" si="0">SUM(D12:D13)</f>
        <v>10487840</v>
      </c>
      <c r="E14" s="282">
        <f t="shared" si="0"/>
        <v>62698</v>
      </c>
      <c r="F14" s="283">
        <f t="shared" si="0"/>
        <v>138808149</v>
      </c>
    </row>
    <row r="15" spans="1:6" ht="15" x14ac:dyDescent="0.25">
      <c r="A15" s="11"/>
      <c r="B15" s="11"/>
      <c r="C15" s="11"/>
      <c r="D15" s="11"/>
      <c r="E15" s="11"/>
      <c r="F15" s="11"/>
    </row>
    <row r="16" spans="1:6" ht="15" x14ac:dyDescent="0.25">
      <c r="A16" s="11"/>
      <c r="B16" s="11"/>
      <c r="C16" s="11"/>
      <c r="D16" s="11"/>
      <c r="E16" s="11"/>
      <c r="F16" s="11"/>
    </row>
  </sheetData>
  <mergeCells count="10">
    <mergeCell ref="A11:B11"/>
    <mergeCell ref="A12:B12"/>
    <mergeCell ref="A13:B13"/>
    <mergeCell ref="A14:B14"/>
    <mergeCell ref="A5:F5"/>
    <mergeCell ref="A6:B6"/>
    <mergeCell ref="A7:B7"/>
    <mergeCell ref="A8:B8"/>
    <mergeCell ref="A9:B9"/>
    <mergeCell ref="A10:B1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rightToLeft="1" topLeftCell="A16" workbookViewId="0">
      <selection activeCell="Y14" sqref="Y14"/>
    </sheetView>
  </sheetViews>
  <sheetFormatPr defaultRowHeight="12.75" x14ac:dyDescent="0.2"/>
  <cols>
    <col min="1" max="1" width="9.28515625" customWidth="1"/>
    <col min="2" max="2" width="6.42578125" customWidth="1"/>
    <col min="3" max="3" width="4.7109375" customWidth="1"/>
    <col min="4" max="4" width="5.85546875" customWidth="1"/>
    <col min="5" max="5" width="4.5703125" customWidth="1"/>
    <col min="6" max="6" width="5.85546875" customWidth="1"/>
    <col min="7" max="7" width="5.42578125" customWidth="1"/>
    <col min="8" max="8" width="6.140625" customWidth="1"/>
    <col min="9" max="9" width="5.140625" customWidth="1"/>
    <col min="10" max="10" width="5.85546875" customWidth="1"/>
    <col min="11" max="11" width="5" customWidth="1"/>
    <col min="12" max="12" width="6.140625" customWidth="1"/>
    <col min="13" max="13" width="4.85546875" customWidth="1"/>
    <col min="14" max="14" width="5.7109375" customWidth="1"/>
    <col min="15" max="15" width="4.42578125" customWidth="1"/>
    <col min="16" max="16" width="5.85546875" customWidth="1"/>
    <col min="17" max="17" width="4.7109375" customWidth="1"/>
    <col min="18" max="18" width="5.5703125" customWidth="1"/>
    <col min="19" max="19" width="5.85546875" customWidth="1"/>
    <col min="20" max="20" width="7.140625" customWidth="1"/>
    <col min="21" max="21" width="7.28515625" customWidth="1"/>
    <col min="22" max="22" width="16.7109375" bestFit="1" customWidth="1"/>
  </cols>
  <sheetData>
    <row r="1" spans="1:22" ht="18" customHeight="1" x14ac:dyDescent="0.25">
      <c r="A1" s="515" t="s">
        <v>297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</row>
    <row r="2" spans="1:22" ht="13.5" customHeight="1" x14ac:dyDescent="0.2">
      <c r="A2" s="317" t="s">
        <v>252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267"/>
      <c r="U2" s="267"/>
    </row>
    <row r="3" spans="1:22" ht="15" x14ac:dyDescent="0.2">
      <c r="A3" s="303" t="s">
        <v>29</v>
      </c>
      <c r="B3" s="326" t="s">
        <v>117</v>
      </c>
      <c r="C3" s="303"/>
      <c r="D3" s="326" t="s">
        <v>118</v>
      </c>
      <c r="E3" s="303"/>
      <c r="F3" s="326" t="s">
        <v>119</v>
      </c>
      <c r="G3" s="303"/>
      <c r="H3" s="326" t="s">
        <v>120</v>
      </c>
      <c r="I3" s="303"/>
      <c r="J3" s="326" t="s">
        <v>121</v>
      </c>
      <c r="K3" s="303"/>
      <c r="L3" s="326" t="s">
        <v>122</v>
      </c>
      <c r="M3" s="303"/>
      <c r="N3" s="326" t="s">
        <v>123</v>
      </c>
      <c r="O3" s="303"/>
      <c r="P3" s="326" t="s">
        <v>124</v>
      </c>
      <c r="Q3" s="303"/>
      <c r="R3" s="305" t="s">
        <v>81</v>
      </c>
      <c r="S3" s="314"/>
      <c r="T3" s="305" t="s">
        <v>18</v>
      </c>
      <c r="U3" s="314"/>
      <c r="V3" s="61"/>
    </row>
    <row r="4" spans="1:22" ht="31.5" customHeight="1" x14ac:dyDescent="0.2">
      <c r="A4" s="318"/>
      <c r="B4" s="333" t="s">
        <v>125</v>
      </c>
      <c r="C4" s="318"/>
      <c r="D4" s="518" t="s">
        <v>126</v>
      </c>
      <c r="E4" s="519"/>
      <c r="F4" s="333"/>
      <c r="G4" s="318"/>
      <c r="H4" s="333" t="s">
        <v>127</v>
      </c>
      <c r="I4" s="318"/>
      <c r="J4" s="333" t="s">
        <v>128</v>
      </c>
      <c r="K4" s="318"/>
      <c r="L4" s="333" t="s">
        <v>129</v>
      </c>
      <c r="M4" s="318"/>
      <c r="N4" s="518" t="s">
        <v>130</v>
      </c>
      <c r="O4" s="519"/>
      <c r="P4" s="517"/>
      <c r="Q4" s="304"/>
      <c r="R4" s="305"/>
      <c r="S4" s="314"/>
      <c r="T4" s="305"/>
      <c r="U4" s="314"/>
    </row>
    <row r="5" spans="1:22" ht="31.5" customHeight="1" x14ac:dyDescent="0.2">
      <c r="A5" s="318"/>
      <c r="B5" s="215" t="s">
        <v>131</v>
      </c>
      <c r="C5" s="216" t="s">
        <v>45</v>
      </c>
      <c r="D5" s="215" t="s">
        <v>131</v>
      </c>
      <c r="E5" s="216" t="s">
        <v>45</v>
      </c>
      <c r="F5" s="215" t="s">
        <v>131</v>
      </c>
      <c r="G5" s="216" t="s">
        <v>45</v>
      </c>
      <c r="H5" s="215" t="s">
        <v>131</v>
      </c>
      <c r="I5" s="216" t="s">
        <v>45</v>
      </c>
      <c r="J5" s="215" t="s">
        <v>131</v>
      </c>
      <c r="K5" s="216" t="s">
        <v>45</v>
      </c>
      <c r="L5" s="215" t="s">
        <v>131</v>
      </c>
      <c r="M5" s="216" t="s">
        <v>45</v>
      </c>
      <c r="N5" s="215" t="s">
        <v>131</v>
      </c>
      <c r="O5" s="216" t="s">
        <v>45</v>
      </c>
      <c r="P5" s="215" t="s">
        <v>131</v>
      </c>
      <c r="Q5" s="216" t="s">
        <v>45</v>
      </c>
      <c r="R5" s="215" t="s">
        <v>131</v>
      </c>
      <c r="S5" s="217" t="s">
        <v>45</v>
      </c>
      <c r="T5" s="215" t="s">
        <v>131</v>
      </c>
      <c r="U5" s="218" t="s">
        <v>45</v>
      </c>
    </row>
    <row r="6" spans="1:22" s="61" customFormat="1" ht="21.75" customHeight="1" x14ac:dyDescent="0.2">
      <c r="A6" s="176" t="s">
        <v>4</v>
      </c>
      <c r="B6" s="177">
        <v>0</v>
      </c>
      <c r="C6" s="178">
        <f>B6/T6%</f>
        <v>0</v>
      </c>
      <c r="D6" s="179">
        <v>33</v>
      </c>
      <c r="E6" s="178">
        <f>(D6/T$6)*100</f>
        <v>15.566037735849056</v>
      </c>
      <c r="F6" s="180">
        <v>42</v>
      </c>
      <c r="G6" s="178">
        <f t="shared" ref="G6:G20" si="0">(F6/T6)*100</f>
        <v>19.811320754716981</v>
      </c>
      <c r="H6" s="181">
        <v>77</v>
      </c>
      <c r="I6" s="178">
        <f t="shared" ref="I6:I20" si="1">(H6/T6)*100</f>
        <v>36.320754716981128</v>
      </c>
      <c r="J6" s="182">
        <v>7</v>
      </c>
      <c r="K6" s="178">
        <f t="shared" ref="K6:K20" si="2">(J6/T6)*100</f>
        <v>3.3018867924528301</v>
      </c>
      <c r="L6" s="182">
        <v>0</v>
      </c>
      <c r="M6" s="184">
        <f>L6/T6</f>
        <v>0</v>
      </c>
      <c r="N6" s="182">
        <v>12</v>
      </c>
      <c r="O6" s="178">
        <f t="shared" ref="O6:O20" si="3">(N6/T6)*100</f>
        <v>5.6603773584905666</v>
      </c>
      <c r="P6" s="182">
        <v>16</v>
      </c>
      <c r="Q6" s="178">
        <f t="shared" ref="Q6:Q20" si="4">(P6/T6)*100</f>
        <v>7.5471698113207548</v>
      </c>
      <c r="R6" s="182">
        <v>25</v>
      </c>
      <c r="S6" s="183">
        <f>R6/T6%</f>
        <v>11.79245283018868</v>
      </c>
      <c r="T6" s="213">
        <f>B6+D6+F6+H6+J6+L6+N6+P6+R6</f>
        <v>212</v>
      </c>
      <c r="U6" s="214">
        <f>C6+E6+G6+I6+K6+M6+O6+Q6+S6</f>
        <v>100</v>
      </c>
      <c r="V6" s="205"/>
    </row>
    <row r="7" spans="1:22" s="61" customFormat="1" ht="21.75" customHeight="1" x14ac:dyDescent="0.2">
      <c r="A7" s="176" t="s">
        <v>5</v>
      </c>
      <c r="B7" s="177">
        <v>1</v>
      </c>
      <c r="C7" s="178">
        <f t="shared" ref="C7:C21" si="5">B7/T7%</f>
        <v>0.96153846153846145</v>
      </c>
      <c r="D7" s="177">
        <v>3</v>
      </c>
      <c r="E7" s="178">
        <f>(D7/T7)*100</f>
        <v>2.8846153846153846</v>
      </c>
      <c r="F7" s="180">
        <v>11</v>
      </c>
      <c r="G7" s="178">
        <f t="shared" si="0"/>
        <v>10.576923076923077</v>
      </c>
      <c r="H7" s="184">
        <v>37</v>
      </c>
      <c r="I7" s="178">
        <f t="shared" si="1"/>
        <v>35.57692307692308</v>
      </c>
      <c r="J7" s="180">
        <v>0</v>
      </c>
      <c r="K7" s="181">
        <f t="shared" si="2"/>
        <v>0</v>
      </c>
      <c r="L7" s="180">
        <v>15</v>
      </c>
      <c r="M7" s="178">
        <f t="shared" ref="M7:M20" si="6">(L7/T7)*100</f>
        <v>14.423076923076922</v>
      </c>
      <c r="N7" s="180">
        <v>36</v>
      </c>
      <c r="O7" s="178">
        <f t="shared" si="3"/>
        <v>34.615384615384613</v>
      </c>
      <c r="P7" s="181">
        <v>1</v>
      </c>
      <c r="Q7" s="178">
        <f t="shared" si="4"/>
        <v>0.96153846153846156</v>
      </c>
      <c r="R7" s="181">
        <v>0</v>
      </c>
      <c r="S7" s="183">
        <f t="shared" ref="S7:S21" si="7">R7/T7%</f>
        <v>0</v>
      </c>
      <c r="T7" s="213">
        <f t="shared" ref="T7:T20" si="8">B7+D7+F7+H7+J7+L7+N7+P7+R7</f>
        <v>104</v>
      </c>
      <c r="U7" s="214">
        <f t="shared" ref="U7:U20" si="9">C7+E7+G7+I7+K7+M7+O7+Q7+S7</f>
        <v>100</v>
      </c>
      <c r="V7" s="205"/>
    </row>
    <row r="8" spans="1:22" s="61" customFormat="1" ht="21.75" customHeight="1" x14ac:dyDescent="0.2">
      <c r="A8" s="176" t="s">
        <v>36</v>
      </c>
      <c r="B8" s="177">
        <v>19</v>
      </c>
      <c r="C8" s="178">
        <f t="shared" si="5"/>
        <v>5.026455026455027</v>
      </c>
      <c r="D8" s="179">
        <v>44</v>
      </c>
      <c r="E8" s="178">
        <f>(D8/T$8)*100</f>
        <v>11.640211640211639</v>
      </c>
      <c r="F8" s="180">
        <v>55</v>
      </c>
      <c r="G8" s="178">
        <f t="shared" si="0"/>
        <v>14.550264550264549</v>
      </c>
      <c r="H8" s="177">
        <v>75</v>
      </c>
      <c r="I8" s="178">
        <f t="shared" si="1"/>
        <v>19.841269841269842</v>
      </c>
      <c r="J8" s="180">
        <v>42</v>
      </c>
      <c r="K8" s="178">
        <f t="shared" si="2"/>
        <v>11.111111111111111</v>
      </c>
      <c r="L8" s="180">
        <v>13</v>
      </c>
      <c r="M8" s="178">
        <f t="shared" si="6"/>
        <v>3.4391534391534391</v>
      </c>
      <c r="N8" s="180">
        <v>51</v>
      </c>
      <c r="O8" s="178">
        <f t="shared" si="3"/>
        <v>13.492063492063492</v>
      </c>
      <c r="P8" s="179">
        <v>72</v>
      </c>
      <c r="Q8" s="178">
        <f t="shared" si="4"/>
        <v>19.047619047619047</v>
      </c>
      <c r="R8" s="179">
        <v>7</v>
      </c>
      <c r="S8" s="183">
        <f t="shared" si="7"/>
        <v>1.8518518518518519</v>
      </c>
      <c r="T8" s="213">
        <f t="shared" si="8"/>
        <v>378</v>
      </c>
      <c r="U8" s="214">
        <f t="shared" si="9"/>
        <v>100</v>
      </c>
      <c r="V8" s="205"/>
    </row>
    <row r="9" spans="1:22" s="61" customFormat="1" ht="21.75" customHeight="1" x14ac:dyDescent="0.2">
      <c r="A9" s="176" t="s">
        <v>7</v>
      </c>
      <c r="B9" s="177">
        <v>7</v>
      </c>
      <c r="C9" s="178">
        <f t="shared" si="5"/>
        <v>2.6022304832713754</v>
      </c>
      <c r="D9" s="179">
        <v>42</v>
      </c>
      <c r="E9" s="178">
        <f t="shared" ref="E9:E20" si="10">(D9/T9)*100</f>
        <v>15.613382899628252</v>
      </c>
      <c r="F9" s="180">
        <v>42</v>
      </c>
      <c r="G9" s="178">
        <f t="shared" si="0"/>
        <v>15.613382899628252</v>
      </c>
      <c r="H9" s="184">
        <v>52</v>
      </c>
      <c r="I9" s="178">
        <f t="shared" si="1"/>
        <v>19.330855018587361</v>
      </c>
      <c r="J9" s="180">
        <v>40</v>
      </c>
      <c r="K9" s="178">
        <f t="shared" si="2"/>
        <v>14.869888475836431</v>
      </c>
      <c r="L9" s="180">
        <v>8</v>
      </c>
      <c r="M9" s="178">
        <f t="shared" si="6"/>
        <v>2.9739776951672861</v>
      </c>
      <c r="N9" s="180">
        <v>45</v>
      </c>
      <c r="O9" s="178">
        <f t="shared" si="3"/>
        <v>16.728624535315987</v>
      </c>
      <c r="P9" s="179">
        <v>33</v>
      </c>
      <c r="Q9" s="178">
        <f t="shared" si="4"/>
        <v>12.267657992565056</v>
      </c>
      <c r="R9" s="180">
        <v>0</v>
      </c>
      <c r="S9" s="183">
        <f t="shared" si="7"/>
        <v>0</v>
      </c>
      <c r="T9" s="213">
        <f t="shared" si="8"/>
        <v>269</v>
      </c>
      <c r="U9" s="214">
        <f t="shared" si="9"/>
        <v>100</v>
      </c>
      <c r="V9" s="205"/>
    </row>
    <row r="10" spans="1:22" s="61" customFormat="1" ht="21.75" customHeight="1" x14ac:dyDescent="0.2">
      <c r="A10" s="176" t="s">
        <v>8</v>
      </c>
      <c r="B10" s="177">
        <v>13</v>
      </c>
      <c r="C10" s="178">
        <f t="shared" si="5"/>
        <v>0.47619047619047616</v>
      </c>
      <c r="D10" s="179">
        <v>324</v>
      </c>
      <c r="E10" s="178">
        <f t="shared" si="10"/>
        <v>11.868131868131867</v>
      </c>
      <c r="F10" s="182">
        <v>355</v>
      </c>
      <c r="G10" s="178">
        <f t="shared" si="0"/>
        <v>13.003663003663005</v>
      </c>
      <c r="H10" s="181">
        <v>723</v>
      </c>
      <c r="I10" s="178">
        <f t="shared" si="1"/>
        <v>26.483516483516485</v>
      </c>
      <c r="J10" s="182">
        <v>251</v>
      </c>
      <c r="K10" s="178">
        <f t="shared" si="2"/>
        <v>9.1941391941391952</v>
      </c>
      <c r="L10" s="182">
        <v>261</v>
      </c>
      <c r="M10" s="178">
        <f t="shared" si="6"/>
        <v>9.5604395604395602</v>
      </c>
      <c r="N10" s="180">
        <v>797</v>
      </c>
      <c r="O10" s="178">
        <f t="shared" si="3"/>
        <v>29.194139194139197</v>
      </c>
      <c r="P10" s="182">
        <v>1</v>
      </c>
      <c r="Q10" s="178">
        <f t="shared" si="4"/>
        <v>3.6630036630036632E-2</v>
      </c>
      <c r="R10" s="182">
        <v>5</v>
      </c>
      <c r="S10" s="183">
        <f t="shared" si="7"/>
        <v>0.18315018315018314</v>
      </c>
      <c r="T10" s="213">
        <f t="shared" si="8"/>
        <v>2730</v>
      </c>
      <c r="U10" s="214">
        <f t="shared" si="9"/>
        <v>100.00000000000003</v>
      </c>
      <c r="V10" s="205"/>
    </row>
    <row r="11" spans="1:22" s="61" customFormat="1" ht="21.75" customHeight="1" x14ac:dyDescent="0.2">
      <c r="A11" s="176" t="s">
        <v>9</v>
      </c>
      <c r="B11" s="177">
        <v>13</v>
      </c>
      <c r="C11" s="178">
        <f t="shared" si="5"/>
        <v>4.406779661016949</v>
      </c>
      <c r="D11" s="179">
        <v>47</v>
      </c>
      <c r="E11" s="178">
        <f t="shared" si="10"/>
        <v>15.932203389830507</v>
      </c>
      <c r="F11" s="182">
        <v>51</v>
      </c>
      <c r="G11" s="178">
        <f t="shared" si="0"/>
        <v>17.288135593220339</v>
      </c>
      <c r="H11" s="181">
        <v>81</v>
      </c>
      <c r="I11" s="178">
        <f t="shared" si="1"/>
        <v>27.457627118644069</v>
      </c>
      <c r="J11" s="182">
        <v>44</v>
      </c>
      <c r="K11" s="178">
        <f t="shared" si="2"/>
        <v>14.915254237288137</v>
      </c>
      <c r="L11" s="182">
        <v>12</v>
      </c>
      <c r="M11" s="178">
        <f t="shared" si="6"/>
        <v>4.0677966101694913</v>
      </c>
      <c r="N11" s="180">
        <v>28</v>
      </c>
      <c r="O11" s="178">
        <f t="shared" si="3"/>
        <v>9.4915254237288131</v>
      </c>
      <c r="P11" s="182">
        <v>19</v>
      </c>
      <c r="Q11" s="178">
        <f t="shared" si="4"/>
        <v>6.4406779661016946</v>
      </c>
      <c r="R11" s="181">
        <v>0</v>
      </c>
      <c r="S11" s="183">
        <f t="shared" si="7"/>
        <v>0</v>
      </c>
      <c r="T11" s="213">
        <f t="shared" si="8"/>
        <v>295</v>
      </c>
      <c r="U11" s="214">
        <f t="shared" si="9"/>
        <v>100</v>
      </c>
      <c r="V11" s="205"/>
    </row>
    <row r="12" spans="1:22" s="61" customFormat="1" ht="21.75" customHeight="1" x14ac:dyDescent="0.2">
      <c r="A12" s="176" t="s">
        <v>10</v>
      </c>
      <c r="B12" s="177">
        <v>0</v>
      </c>
      <c r="C12" s="178">
        <f t="shared" si="5"/>
        <v>0</v>
      </c>
      <c r="D12" s="179">
        <v>1</v>
      </c>
      <c r="E12" s="178">
        <f t="shared" si="10"/>
        <v>3.8461538461538463</v>
      </c>
      <c r="F12" s="182">
        <v>1</v>
      </c>
      <c r="G12" s="178">
        <f t="shared" si="0"/>
        <v>3.8461538461538463</v>
      </c>
      <c r="H12" s="181">
        <v>11</v>
      </c>
      <c r="I12" s="178">
        <f t="shared" si="1"/>
        <v>42.307692307692307</v>
      </c>
      <c r="J12" s="182">
        <v>1</v>
      </c>
      <c r="K12" s="178">
        <f t="shared" si="2"/>
        <v>3.8461538461538463</v>
      </c>
      <c r="L12" s="182">
        <v>1</v>
      </c>
      <c r="M12" s="178">
        <f t="shared" si="6"/>
        <v>3.8461538461538463</v>
      </c>
      <c r="N12" s="180">
        <v>10</v>
      </c>
      <c r="O12" s="178">
        <f t="shared" si="3"/>
        <v>38.461538461538467</v>
      </c>
      <c r="P12" s="182">
        <v>1</v>
      </c>
      <c r="Q12" s="178">
        <f t="shared" si="4"/>
        <v>3.8461538461538463</v>
      </c>
      <c r="R12" s="181">
        <v>0</v>
      </c>
      <c r="S12" s="183">
        <f t="shared" si="7"/>
        <v>0</v>
      </c>
      <c r="T12" s="213">
        <f t="shared" si="8"/>
        <v>26</v>
      </c>
      <c r="U12" s="214">
        <f t="shared" si="9"/>
        <v>100</v>
      </c>
      <c r="V12" s="205"/>
    </row>
    <row r="13" spans="1:22" s="61" customFormat="1" ht="21.75" customHeight="1" x14ac:dyDescent="0.2">
      <c r="A13" s="176" t="s">
        <v>11</v>
      </c>
      <c r="B13" s="177">
        <v>6</v>
      </c>
      <c r="C13" s="178">
        <f t="shared" si="5"/>
        <v>1.2170385395537526</v>
      </c>
      <c r="D13" s="179">
        <v>95</v>
      </c>
      <c r="E13" s="178">
        <f t="shared" si="10"/>
        <v>19.269776876267748</v>
      </c>
      <c r="F13" s="182">
        <v>90</v>
      </c>
      <c r="G13" s="178">
        <f t="shared" si="0"/>
        <v>18.255578093306287</v>
      </c>
      <c r="H13" s="181">
        <v>82</v>
      </c>
      <c r="I13" s="178">
        <f t="shared" si="1"/>
        <v>16.632860040567952</v>
      </c>
      <c r="J13" s="180">
        <v>55</v>
      </c>
      <c r="K13" s="178">
        <f t="shared" si="2"/>
        <v>11.156186612576064</v>
      </c>
      <c r="L13" s="182">
        <v>15</v>
      </c>
      <c r="M13" s="178">
        <f t="shared" si="6"/>
        <v>3.0425963488843815</v>
      </c>
      <c r="N13" s="180">
        <v>105</v>
      </c>
      <c r="O13" s="178">
        <f t="shared" si="3"/>
        <v>21.298174442190671</v>
      </c>
      <c r="P13" s="180">
        <v>12</v>
      </c>
      <c r="Q13" s="178">
        <f t="shared" si="4"/>
        <v>2.4340770791075048</v>
      </c>
      <c r="R13" s="180">
        <v>33</v>
      </c>
      <c r="S13" s="183">
        <f t="shared" si="7"/>
        <v>6.6937119675456396</v>
      </c>
      <c r="T13" s="213">
        <f t="shared" si="8"/>
        <v>493</v>
      </c>
      <c r="U13" s="214">
        <f t="shared" si="9"/>
        <v>100.00000000000001</v>
      </c>
      <c r="V13" s="205"/>
    </row>
    <row r="14" spans="1:22" s="61" customFormat="1" ht="21.75" customHeight="1" x14ac:dyDescent="0.2">
      <c r="A14" s="176" t="s">
        <v>12</v>
      </c>
      <c r="B14" s="177">
        <v>6</v>
      </c>
      <c r="C14" s="178">
        <f t="shared" si="5"/>
        <v>0.6211180124223602</v>
      </c>
      <c r="D14" s="179">
        <v>19</v>
      </c>
      <c r="E14" s="178">
        <f t="shared" si="10"/>
        <v>1.9668737060041408</v>
      </c>
      <c r="F14" s="181">
        <v>12</v>
      </c>
      <c r="G14" s="178">
        <f t="shared" si="0"/>
        <v>1.2422360248447204</v>
      </c>
      <c r="H14" s="181">
        <v>278</v>
      </c>
      <c r="I14" s="178">
        <f t="shared" si="1"/>
        <v>28.778467908902694</v>
      </c>
      <c r="J14" s="182">
        <v>158</v>
      </c>
      <c r="K14" s="178">
        <f t="shared" si="2"/>
        <v>16.356107660455489</v>
      </c>
      <c r="L14" s="182">
        <v>191</v>
      </c>
      <c r="M14" s="178">
        <f t="shared" si="6"/>
        <v>19.772256728778466</v>
      </c>
      <c r="N14" s="180">
        <v>273</v>
      </c>
      <c r="O14" s="178">
        <f t="shared" si="3"/>
        <v>28.260869565217391</v>
      </c>
      <c r="P14" s="182">
        <v>19</v>
      </c>
      <c r="Q14" s="178">
        <f t="shared" si="4"/>
        <v>1.9668737060041408</v>
      </c>
      <c r="R14" s="182">
        <v>10</v>
      </c>
      <c r="S14" s="183">
        <f t="shared" si="7"/>
        <v>1.0351966873706004</v>
      </c>
      <c r="T14" s="213">
        <f t="shared" si="8"/>
        <v>966</v>
      </c>
      <c r="U14" s="214">
        <f t="shared" si="9"/>
        <v>99.999999999999986</v>
      </c>
      <c r="V14" s="205"/>
    </row>
    <row r="15" spans="1:22" s="61" customFormat="1" ht="21.75" customHeight="1" x14ac:dyDescent="0.2">
      <c r="A15" s="176" t="s">
        <v>13</v>
      </c>
      <c r="B15" s="177">
        <v>6</v>
      </c>
      <c r="C15" s="178">
        <f>B15/T15%</f>
        <v>14.285714285714286</v>
      </c>
      <c r="D15" s="179">
        <v>2</v>
      </c>
      <c r="E15" s="178">
        <f t="shared" si="10"/>
        <v>4.7619047619047619</v>
      </c>
      <c r="F15" s="182">
        <v>4</v>
      </c>
      <c r="G15" s="178">
        <f t="shared" si="0"/>
        <v>9.5238095238095237</v>
      </c>
      <c r="H15" s="181">
        <v>11</v>
      </c>
      <c r="I15" s="178">
        <f t="shared" si="1"/>
        <v>26.190476190476193</v>
      </c>
      <c r="J15" s="182">
        <v>0</v>
      </c>
      <c r="K15" s="181">
        <f t="shared" si="2"/>
        <v>0</v>
      </c>
      <c r="L15" s="182">
        <v>5</v>
      </c>
      <c r="M15" s="178">
        <f t="shared" si="6"/>
        <v>11.904761904761903</v>
      </c>
      <c r="N15" s="180">
        <v>10</v>
      </c>
      <c r="O15" s="178">
        <f t="shared" si="3"/>
        <v>23.809523809523807</v>
      </c>
      <c r="P15" s="182">
        <v>4</v>
      </c>
      <c r="Q15" s="178">
        <f t="shared" si="4"/>
        <v>9.5238095238095237</v>
      </c>
      <c r="R15" s="181">
        <v>0</v>
      </c>
      <c r="S15" s="183">
        <f t="shared" si="7"/>
        <v>0</v>
      </c>
      <c r="T15" s="213">
        <f t="shared" si="8"/>
        <v>42</v>
      </c>
      <c r="U15" s="214">
        <f t="shared" si="9"/>
        <v>99.999999999999986</v>
      </c>
      <c r="V15" s="205"/>
    </row>
    <row r="16" spans="1:22" s="61" customFormat="1" ht="21.75" customHeight="1" x14ac:dyDescent="0.2">
      <c r="A16" s="176" t="s">
        <v>159</v>
      </c>
      <c r="B16" s="177">
        <v>0</v>
      </c>
      <c r="C16" s="178">
        <f t="shared" si="5"/>
        <v>0</v>
      </c>
      <c r="D16" s="179">
        <v>1</v>
      </c>
      <c r="E16" s="178">
        <f t="shared" si="10"/>
        <v>5</v>
      </c>
      <c r="F16" s="182">
        <v>0</v>
      </c>
      <c r="G16" s="178">
        <f t="shared" si="0"/>
        <v>0</v>
      </c>
      <c r="H16" s="181">
        <v>9</v>
      </c>
      <c r="I16" s="178">
        <f t="shared" si="1"/>
        <v>45</v>
      </c>
      <c r="J16" s="181">
        <v>2</v>
      </c>
      <c r="K16" s="181">
        <f t="shared" si="2"/>
        <v>10</v>
      </c>
      <c r="L16" s="181">
        <v>0</v>
      </c>
      <c r="M16" s="184">
        <f t="shared" si="6"/>
        <v>0</v>
      </c>
      <c r="N16" s="180">
        <v>8</v>
      </c>
      <c r="O16" s="178">
        <f t="shared" si="3"/>
        <v>40</v>
      </c>
      <c r="P16" s="182">
        <v>0</v>
      </c>
      <c r="Q16" s="184">
        <f t="shared" si="4"/>
        <v>0</v>
      </c>
      <c r="R16" s="181">
        <v>0</v>
      </c>
      <c r="S16" s="183">
        <f t="shared" si="7"/>
        <v>0</v>
      </c>
      <c r="T16" s="213">
        <f t="shared" si="8"/>
        <v>20</v>
      </c>
      <c r="U16" s="214">
        <f t="shared" si="9"/>
        <v>100</v>
      </c>
      <c r="V16" s="205"/>
    </row>
    <row r="17" spans="1:23" s="61" customFormat="1" ht="21.75" customHeight="1" x14ac:dyDescent="0.2">
      <c r="A17" s="176" t="s">
        <v>37</v>
      </c>
      <c r="B17" s="177">
        <v>0</v>
      </c>
      <c r="C17" s="178">
        <f t="shared" si="5"/>
        <v>0</v>
      </c>
      <c r="D17" s="179">
        <v>0</v>
      </c>
      <c r="E17" s="178">
        <f t="shared" si="10"/>
        <v>0</v>
      </c>
      <c r="F17" s="182">
        <v>2</v>
      </c>
      <c r="G17" s="178">
        <f t="shared" si="0"/>
        <v>16.666666666666664</v>
      </c>
      <c r="H17" s="181">
        <v>3</v>
      </c>
      <c r="I17" s="178">
        <f t="shared" si="1"/>
        <v>25</v>
      </c>
      <c r="J17" s="181">
        <v>1</v>
      </c>
      <c r="K17" s="178">
        <f t="shared" si="2"/>
        <v>8.3333333333333321</v>
      </c>
      <c r="L17" s="182">
        <v>0</v>
      </c>
      <c r="M17" s="184">
        <f t="shared" si="6"/>
        <v>0</v>
      </c>
      <c r="N17" s="180">
        <v>3</v>
      </c>
      <c r="O17" s="178">
        <f t="shared" si="3"/>
        <v>25</v>
      </c>
      <c r="P17" s="182">
        <v>3</v>
      </c>
      <c r="Q17" s="178">
        <f t="shared" si="4"/>
        <v>25</v>
      </c>
      <c r="R17" s="181">
        <v>0</v>
      </c>
      <c r="S17" s="183">
        <f t="shared" si="7"/>
        <v>0</v>
      </c>
      <c r="T17" s="213">
        <f t="shared" si="8"/>
        <v>12</v>
      </c>
      <c r="U17" s="214">
        <f t="shared" si="9"/>
        <v>100</v>
      </c>
      <c r="V17" s="205"/>
    </row>
    <row r="18" spans="1:23" s="61" customFormat="1" ht="21.75" customHeight="1" x14ac:dyDescent="0.2">
      <c r="A18" s="176" t="s">
        <v>16</v>
      </c>
      <c r="B18" s="177">
        <v>15</v>
      </c>
      <c r="C18" s="178">
        <f>B18/T18%</f>
        <v>11.194029850746269</v>
      </c>
      <c r="D18" s="179">
        <v>25</v>
      </c>
      <c r="E18" s="178">
        <f t="shared" si="10"/>
        <v>18.656716417910449</v>
      </c>
      <c r="F18" s="182">
        <v>21</v>
      </c>
      <c r="G18" s="178">
        <f t="shared" si="0"/>
        <v>15.671641791044777</v>
      </c>
      <c r="H18" s="181">
        <v>24</v>
      </c>
      <c r="I18" s="178">
        <f t="shared" si="1"/>
        <v>17.910447761194028</v>
      </c>
      <c r="J18" s="182">
        <v>17</v>
      </c>
      <c r="K18" s="178">
        <f t="shared" si="2"/>
        <v>12.686567164179104</v>
      </c>
      <c r="L18" s="182">
        <v>0</v>
      </c>
      <c r="M18" s="184">
        <f t="shared" si="6"/>
        <v>0</v>
      </c>
      <c r="N18" s="180">
        <v>22</v>
      </c>
      <c r="O18" s="178">
        <f t="shared" si="3"/>
        <v>16.417910447761194</v>
      </c>
      <c r="P18" s="182">
        <v>10</v>
      </c>
      <c r="Q18" s="178">
        <f t="shared" si="4"/>
        <v>7.4626865671641784</v>
      </c>
      <c r="R18" s="181">
        <v>0</v>
      </c>
      <c r="S18" s="183">
        <f t="shared" si="7"/>
        <v>0</v>
      </c>
      <c r="T18" s="213">
        <f t="shared" si="8"/>
        <v>134</v>
      </c>
      <c r="U18" s="214">
        <f t="shared" si="9"/>
        <v>100</v>
      </c>
      <c r="V18" s="205"/>
    </row>
    <row r="19" spans="1:23" s="61" customFormat="1" ht="21.75" customHeight="1" x14ac:dyDescent="0.2">
      <c r="A19" s="176" t="s">
        <v>160</v>
      </c>
      <c r="B19" s="177">
        <v>0</v>
      </c>
      <c r="C19" s="178">
        <f t="shared" si="5"/>
        <v>0</v>
      </c>
      <c r="D19" s="179">
        <v>13</v>
      </c>
      <c r="E19" s="178">
        <f t="shared" si="10"/>
        <v>7.9268292682926829</v>
      </c>
      <c r="F19" s="182">
        <v>32</v>
      </c>
      <c r="G19" s="178">
        <f t="shared" si="0"/>
        <v>19.512195121951219</v>
      </c>
      <c r="H19" s="181">
        <v>38</v>
      </c>
      <c r="I19" s="178">
        <f t="shared" si="1"/>
        <v>23.170731707317074</v>
      </c>
      <c r="J19" s="182">
        <v>30</v>
      </c>
      <c r="K19" s="178">
        <f t="shared" si="2"/>
        <v>18.292682926829269</v>
      </c>
      <c r="L19" s="182">
        <v>0</v>
      </c>
      <c r="M19" s="184">
        <f t="shared" si="6"/>
        <v>0</v>
      </c>
      <c r="N19" s="180">
        <v>38</v>
      </c>
      <c r="O19" s="178">
        <f t="shared" si="3"/>
        <v>23.170731707317074</v>
      </c>
      <c r="P19" s="182">
        <v>13</v>
      </c>
      <c r="Q19" s="178">
        <f t="shared" si="4"/>
        <v>7.9268292682926829</v>
      </c>
      <c r="R19" s="181">
        <v>0</v>
      </c>
      <c r="S19" s="183">
        <f t="shared" si="7"/>
        <v>0</v>
      </c>
      <c r="T19" s="213">
        <f t="shared" si="8"/>
        <v>164</v>
      </c>
      <c r="U19" s="214">
        <f t="shared" si="9"/>
        <v>100</v>
      </c>
      <c r="V19" s="205"/>
    </row>
    <row r="20" spans="1:23" s="61" customFormat="1" ht="18.75" customHeight="1" x14ac:dyDescent="0.2">
      <c r="A20" s="176" t="s">
        <v>17</v>
      </c>
      <c r="B20" s="177">
        <v>0</v>
      </c>
      <c r="C20" s="178">
        <f t="shared" si="5"/>
        <v>0</v>
      </c>
      <c r="D20" s="179">
        <v>5</v>
      </c>
      <c r="E20" s="178">
        <f t="shared" si="10"/>
        <v>4.6296296296296298</v>
      </c>
      <c r="F20" s="182">
        <v>15</v>
      </c>
      <c r="G20" s="178">
        <f t="shared" si="0"/>
        <v>13.888888888888889</v>
      </c>
      <c r="H20" s="181">
        <v>29</v>
      </c>
      <c r="I20" s="178">
        <f t="shared" si="1"/>
        <v>26.851851851851855</v>
      </c>
      <c r="J20" s="182">
        <v>0</v>
      </c>
      <c r="K20" s="181">
        <f t="shared" si="2"/>
        <v>0</v>
      </c>
      <c r="L20" s="182">
        <v>15</v>
      </c>
      <c r="M20" s="178">
        <f t="shared" si="6"/>
        <v>13.888888888888889</v>
      </c>
      <c r="N20" s="180">
        <v>22</v>
      </c>
      <c r="O20" s="178">
        <f t="shared" si="3"/>
        <v>20.37037037037037</v>
      </c>
      <c r="P20" s="181">
        <v>6</v>
      </c>
      <c r="Q20" s="178">
        <f t="shared" si="4"/>
        <v>5.5555555555555554</v>
      </c>
      <c r="R20" s="182">
        <v>16</v>
      </c>
      <c r="S20" s="183">
        <f t="shared" si="7"/>
        <v>14.814814814814813</v>
      </c>
      <c r="T20" s="213">
        <f t="shared" si="8"/>
        <v>108</v>
      </c>
      <c r="U20" s="214">
        <f t="shared" si="9"/>
        <v>100</v>
      </c>
      <c r="V20" s="205"/>
    </row>
    <row r="21" spans="1:23" s="61" customFormat="1" ht="21.75" customHeight="1" x14ac:dyDescent="0.2">
      <c r="A21" s="176" t="s">
        <v>18</v>
      </c>
      <c r="B21" s="177">
        <f>SUM(B6:B20)</f>
        <v>86</v>
      </c>
      <c r="C21" s="178">
        <f t="shared" si="5"/>
        <v>1.4446497564253318</v>
      </c>
      <c r="D21" s="179">
        <f>SUM(D6:D20)</f>
        <v>654</v>
      </c>
      <c r="E21" s="178">
        <v>11</v>
      </c>
      <c r="F21" s="180">
        <f>SUM(F6:F20)</f>
        <v>733</v>
      </c>
      <c r="G21" s="178">
        <v>12.3</v>
      </c>
      <c r="H21" s="181">
        <f>SUM(H6:H20)</f>
        <v>1530</v>
      </c>
      <c r="I21" s="178">
        <v>25.7</v>
      </c>
      <c r="J21" s="180">
        <f>SUM(J6:J20)</f>
        <v>648</v>
      </c>
      <c r="K21" s="178">
        <v>10.9</v>
      </c>
      <c r="L21" s="180">
        <f>SUM(L6:L20)</f>
        <v>536</v>
      </c>
      <c r="M21" s="178">
        <v>9</v>
      </c>
      <c r="N21" s="180">
        <f>SUM(N6:N20)</f>
        <v>1460</v>
      </c>
      <c r="O21" s="178">
        <v>24.5</v>
      </c>
      <c r="P21" s="180">
        <f>SUM(P6:P20)</f>
        <v>210</v>
      </c>
      <c r="Q21" s="178">
        <v>3.5</v>
      </c>
      <c r="R21" s="180">
        <f>SUM(R6:R20)</f>
        <v>96</v>
      </c>
      <c r="S21" s="183">
        <f t="shared" si="7"/>
        <v>1.6126322862422309</v>
      </c>
      <c r="T21" s="213">
        <f>SUM(T6:T20)</f>
        <v>5953</v>
      </c>
      <c r="U21" s="214">
        <f>C21+E21+G21+I21+K21+M21+O21+Q21+S21</f>
        <v>99.957282042667558</v>
      </c>
      <c r="V21" s="205"/>
      <c r="W21" s="269"/>
    </row>
    <row r="22" spans="1:23" s="61" customFormat="1" ht="15" customHeight="1" x14ac:dyDescent="0.2">
      <c r="A22" s="516" t="s">
        <v>263</v>
      </c>
      <c r="B22" s="516"/>
      <c r="C22" s="516"/>
      <c r="D22" s="516"/>
      <c r="E22" s="516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37"/>
      <c r="T22" s="137"/>
      <c r="U22" s="137"/>
    </row>
    <row r="23" spans="1:23" s="61" customFormat="1" ht="21" x14ac:dyDescent="0.2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37"/>
      <c r="T23" s="270"/>
      <c r="U23" s="137"/>
    </row>
    <row r="24" spans="1:23" s="61" customFormat="1" ht="21" x14ac:dyDescent="0.2">
      <c r="A24" s="185"/>
      <c r="B24" s="185"/>
      <c r="C24" s="185"/>
      <c r="D24" s="185"/>
      <c r="E24" s="185"/>
      <c r="F24" s="185"/>
      <c r="G24" s="185"/>
      <c r="H24" s="185"/>
      <c r="I24" s="185"/>
      <c r="J24" s="186"/>
      <c r="K24" s="186"/>
      <c r="L24" s="185"/>
      <c r="M24" s="185"/>
      <c r="N24" s="186"/>
      <c r="O24" s="185"/>
      <c r="P24" s="186"/>
      <c r="Q24" s="185"/>
      <c r="R24" s="185"/>
      <c r="S24" s="137"/>
      <c r="T24" s="137"/>
      <c r="U24" s="137"/>
      <c r="V24" s="271"/>
    </row>
    <row r="25" spans="1:23" s="61" customFormat="1" ht="21" x14ac:dyDescent="0.2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269"/>
      <c r="P25" s="185"/>
      <c r="Q25" s="185"/>
      <c r="R25" s="185"/>
      <c r="S25" s="137"/>
      <c r="T25" s="137"/>
      <c r="U25" s="137"/>
    </row>
    <row r="26" spans="1:23" s="61" customFormat="1" ht="18" customHeight="1" x14ac:dyDescent="0.2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6"/>
      <c r="P26" s="185"/>
      <c r="Q26" s="185"/>
      <c r="R26" s="185"/>
      <c r="S26" s="137"/>
      <c r="T26" s="137"/>
      <c r="U26" s="137"/>
    </row>
    <row r="27" spans="1:23" s="61" customFormat="1" ht="2.25" hidden="1" customHeight="1" x14ac:dyDescent="0.2">
      <c r="A27" s="185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37"/>
      <c r="T27" s="137"/>
      <c r="U27" s="137"/>
    </row>
    <row r="28" spans="1:23" s="61" customFormat="1" ht="21" hidden="1" x14ac:dyDescent="0.2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37"/>
      <c r="T28" s="137"/>
      <c r="U28" s="137"/>
    </row>
    <row r="29" spans="1:23" s="61" customFormat="1" ht="21" x14ac:dyDescent="0.2">
      <c r="A29" s="185"/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206"/>
      <c r="M29" s="185"/>
      <c r="N29" s="185"/>
      <c r="O29" s="185"/>
      <c r="P29" s="185"/>
      <c r="Q29" s="185"/>
      <c r="R29" s="185"/>
      <c r="S29" s="137"/>
      <c r="T29" s="137"/>
      <c r="U29" s="137"/>
    </row>
    <row r="30" spans="1:23" s="61" customFormat="1" ht="21" x14ac:dyDescent="0.55000000000000004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</row>
    <row r="31" spans="1:23" s="61" customFormat="1" ht="21" x14ac:dyDescent="0.55000000000000004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</row>
    <row r="32" spans="1:23" s="61" customFormat="1" ht="21" x14ac:dyDescent="0.55000000000000004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</row>
    <row r="33" spans="1:18" s="61" customFormat="1" ht="21" x14ac:dyDescent="0.55000000000000004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</row>
    <row r="34" spans="1:18" ht="21" x14ac:dyDescent="0.55000000000000004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ht="21" x14ac:dyDescent="0.55000000000000004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ht="21" x14ac:dyDescent="0.55000000000000004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ht="21" x14ac:dyDescent="0.5500000000000000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ht="21" x14ac:dyDescent="0.55000000000000004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ht="21" x14ac:dyDescent="0.55000000000000004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ht="21" x14ac:dyDescent="0.55000000000000004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ht="21" x14ac:dyDescent="0.55000000000000004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ht="21" x14ac:dyDescent="0.55000000000000004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ht="21" x14ac:dyDescent="0.55000000000000004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ht="21" x14ac:dyDescent="0.55000000000000004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ht="21" x14ac:dyDescent="0.55000000000000004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ht="21" x14ac:dyDescent="0.55000000000000004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ht="21" x14ac:dyDescent="0.55000000000000004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1:18" ht="21" x14ac:dyDescent="0.55000000000000004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1:18" ht="21" x14ac:dyDescent="0.55000000000000004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1:18" ht="21" x14ac:dyDescent="0.55000000000000004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1:18" ht="21" x14ac:dyDescent="0.55000000000000004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1:18" ht="21" x14ac:dyDescent="0.55000000000000004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18" ht="21" x14ac:dyDescent="0.55000000000000004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1:18" ht="21" x14ac:dyDescent="0.55000000000000004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18" ht="21" x14ac:dyDescent="0.55000000000000004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spans="1:18" ht="21" x14ac:dyDescent="0.55000000000000004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spans="1:18" ht="21" x14ac:dyDescent="0.55000000000000004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1:18" ht="21" x14ac:dyDescent="0.55000000000000004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spans="1:18" ht="21" x14ac:dyDescent="0.55000000000000004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</row>
  </sheetData>
  <mergeCells count="20">
    <mergeCell ref="A22:E22"/>
    <mergeCell ref="P3:Q4"/>
    <mergeCell ref="R3:S4"/>
    <mergeCell ref="T3:U4"/>
    <mergeCell ref="B4:C4"/>
    <mergeCell ref="D4:E4"/>
    <mergeCell ref="H4:I4"/>
    <mergeCell ref="J4:K4"/>
    <mergeCell ref="L4:M4"/>
    <mergeCell ref="N4:O4"/>
    <mergeCell ref="A1:U1"/>
    <mergeCell ref="A2:S2"/>
    <mergeCell ref="A3:A5"/>
    <mergeCell ref="B3:C3"/>
    <mergeCell ref="D3:E3"/>
    <mergeCell ref="F3:G4"/>
    <mergeCell ref="H3:I3"/>
    <mergeCell ref="J3:K3"/>
    <mergeCell ref="L3:M3"/>
    <mergeCell ref="N3:O3"/>
  </mergeCells>
  <pageMargins left="0.7" right="0.7" top="0.75" bottom="0.75" header="0.3" footer="0.3"/>
  <pageSetup paperSize="9" orientation="landscape" verticalDpi="0" r:id="rId1"/>
  <headerFooter>
    <oddFooter>&amp;C37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rightToLeft="1" topLeftCell="A7" workbookViewId="0">
      <selection activeCell="B13" sqref="B13:F18"/>
    </sheetView>
  </sheetViews>
  <sheetFormatPr defaultRowHeight="12.75" x14ac:dyDescent="0.2"/>
  <cols>
    <col min="1" max="1" width="6" customWidth="1"/>
    <col min="2" max="2" width="13.85546875" customWidth="1"/>
    <col min="3" max="3" width="13.28515625" customWidth="1"/>
    <col min="4" max="4" width="14.28515625" customWidth="1"/>
    <col min="5" max="5" width="13.140625" customWidth="1"/>
    <col min="6" max="6" width="15.140625" customWidth="1"/>
    <col min="7" max="9" width="9.140625" customWidth="1"/>
  </cols>
  <sheetData>
    <row r="2" spans="2:6" ht="13.15" customHeight="1" x14ac:dyDescent="0.2">
      <c r="B2" s="520" t="s">
        <v>304</v>
      </c>
      <c r="C2" s="520"/>
      <c r="D2" s="520"/>
      <c r="E2" s="520"/>
      <c r="F2" s="520"/>
    </row>
    <row r="3" spans="2:6" ht="13.15" customHeight="1" x14ac:dyDescent="0.2">
      <c r="B3" s="520"/>
      <c r="C3" s="520"/>
      <c r="D3" s="520"/>
      <c r="E3" s="520"/>
      <c r="F3" s="520"/>
    </row>
    <row r="4" spans="2:6" ht="15" x14ac:dyDescent="0.25">
      <c r="B4" s="153" t="s">
        <v>253</v>
      </c>
      <c r="C4" s="153"/>
      <c r="D4" s="153"/>
      <c r="E4" s="153"/>
      <c r="F4" s="153"/>
    </row>
    <row r="5" spans="2:6" ht="26.25" customHeight="1" x14ac:dyDescent="0.2">
      <c r="B5" s="521" t="s">
        <v>29</v>
      </c>
      <c r="C5" s="523" t="s">
        <v>217</v>
      </c>
      <c r="D5" s="524"/>
      <c r="E5" s="523" t="s">
        <v>218</v>
      </c>
      <c r="F5" s="525"/>
    </row>
    <row r="6" spans="2:6" ht="22.5" customHeight="1" x14ac:dyDescent="0.2">
      <c r="B6" s="522"/>
      <c r="C6" s="154" t="s">
        <v>219</v>
      </c>
      <c r="D6" s="154" t="s">
        <v>42</v>
      </c>
      <c r="E6" s="154" t="s">
        <v>219</v>
      </c>
      <c r="F6" s="274" t="s">
        <v>42</v>
      </c>
    </row>
    <row r="7" spans="2:6" ht="24" customHeight="1" x14ac:dyDescent="0.2">
      <c r="B7" s="275" t="s">
        <v>17</v>
      </c>
      <c r="C7" s="155">
        <v>798</v>
      </c>
      <c r="D7" s="156">
        <v>562</v>
      </c>
      <c r="E7" s="156">
        <v>735</v>
      </c>
      <c r="F7" s="273">
        <v>601</v>
      </c>
    </row>
    <row r="8" spans="2:6" ht="15" x14ac:dyDescent="0.2">
      <c r="B8" s="157"/>
      <c r="C8" s="157"/>
      <c r="D8" s="157"/>
      <c r="E8" s="157"/>
      <c r="F8" s="157"/>
    </row>
    <row r="9" spans="2:6" ht="15" x14ac:dyDescent="0.2">
      <c r="B9" s="157"/>
      <c r="C9" s="157"/>
      <c r="D9" s="157"/>
      <c r="E9" s="157"/>
      <c r="F9" s="157"/>
    </row>
    <row r="13" spans="2:6" ht="15.75" customHeight="1" x14ac:dyDescent="0.2"/>
    <row r="14" spans="2:6" ht="9.75" customHeight="1" x14ac:dyDescent="0.2"/>
    <row r="16" spans="2:6" ht="38.25" customHeight="1" x14ac:dyDescent="0.2"/>
    <row r="17" ht="22.5" customHeight="1" x14ac:dyDescent="0.2"/>
  </sheetData>
  <mergeCells count="4">
    <mergeCell ref="B2:F3"/>
    <mergeCell ref="B5:B6"/>
    <mergeCell ref="C5:D5"/>
    <mergeCell ref="E5:F5"/>
  </mergeCells>
  <printOptions horizontalCentered="1" verticalCentered="1"/>
  <pageMargins left="0.70866141732283472" right="0.70866141732283472" top="0" bottom="0.23622047244094491" header="0" footer="0.31496062992125984"/>
  <pageSetup paperSize="9" orientation="portrait" r:id="rId1"/>
  <headerFooter>
    <oddFooter>&amp;C40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I22"/>
  <sheetViews>
    <sheetView rightToLeft="1" workbookViewId="0">
      <selection activeCell="H4" sqref="H4"/>
    </sheetView>
  </sheetViews>
  <sheetFormatPr defaultRowHeight="12.75" x14ac:dyDescent="0.2"/>
  <cols>
    <col min="1" max="1" width="8" customWidth="1"/>
    <col min="2" max="2" width="12.85546875" customWidth="1"/>
    <col min="3" max="3" width="12.42578125" customWidth="1"/>
    <col min="4" max="4" width="15.140625" customWidth="1"/>
    <col min="5" max="5" width="14.5703125" customWidth="1"/>
    <col min="6" max="6" width="11.5703125" customWidth="1"/>
    <col min="7" max="7" width="9.140625" customWidth="1"/>
  </cols>
  <sheetData>
    <row r="1" spans="2:9" ht="21.75" customHeight="1" x14ac:dyDescent="0.6">
      <c r="B1" s="311"/>
      <c r="C1" s="311"/>
      <c r="D1" s="311"/>
      <c r="E1" s="311"/>
    </row>
    <row r="2" spans="2:9" ht="20.25" customHeight="1" x14ac:dyDescent="0.2">
      <c r="B2" s="316" t="s">
        <v>282</v>
      </c>
      <c r="C2" s="316"/>
      <c r="D2" s="316"/>
      <c r="E2" s="316"/>
      <c r="F2" s="316"/>
      <c r="H2" s="61"/>
      <c r="I2" s="35"/>
    </row>
    <row r="3" spans="2:9" ht="21" customHeight="1" x14ac:dyDescent="0.25">
      <c r="B3" s="312" t="s">
        <v>180</v>
      </c>
      <c r="C3" s="312"/>
      <c r="D3" s="72"/>
      <c r="E3" s="72"/>
      <c r="F3" s="72"/>
      <c r="I3" s="35"/>
    </row>
    <row r="4" spans="2:9" ht="24.75" customHeight="1" x14ac:dyDescent="0.2">
      <c r="B4" s="313" t="s">
        <v>29</v>
      </c>
      <c r="C4" s="314" t="s">
        <v>22</v>
      </c>
      <c r="D4" s="315"/>
      <c r="E4" s="315"/>
      <c r="F4" s="307" t="s">
        <v>18</v>
      </c>
      <c r="I4" s="35"/>
    </row>
    <row r="5" spans="2:9" ht="20.25" customHeight="1" x14ac:dyDescent="0.2">
      <c r="B5" s="313"/>
      <c r="C5" s="70" t="s">
        <v>23</v>
      </c>
      <c r="D5" s="70" t="s">
        <v>24</v>
      </c>
      <c r="E5" s="74" t="s">
        <v>25</v>
      </c>
      <c r="F5" s="308"/>
      <c r="I5" s="35"/>
    </row>
    <row r="6" spans="2:9" ht="18" customHeight="1" x14ac:dyDescent="0.25">
      <c r="B6" s="75" t="s">
        <v>4</v>
      </c>
      <c r="C6" s="76">
        <v>85</v>
      </c>
      <c r="D6" s="76">
        <v>2</v>
      </c>
      <c r="E6" s="76">
        <v>0</v>
      </c>
      <c r="F6" s="77">
        <f>SUM(C6:E6)</f>
        <v>87</v>
      </c>
      <c r="G6" s="55"/>
      <c r="I6" s="35"/>
    </row>
    <row r="7" spans="2:9" ht="18" customHeight="1" x14ac:dyDescent="0.25">
      <c r="B7" s="75" t="s">
        <v>5</v>
      </c>
      <c r="C7" s="76">
        <v>52</v>
      </c>
      <c r="D7" s="76">
        <v>0</v>
      </c>
      <c r="E7" s="76">
        <v>0</v>
      </c>
      <c r="F7" s="77">
        <f>SUM(C7:E7)</f>
        <v>52</v>
      </c>
      <c r="G7" s="55"/>
      <c r="I7" s="35"/>
    </row>
    <row r="8" spans="2:9" ht="18" customHeight="1" x14ac:dyDescent="0.25">
      <c r="B8" s="75" t="s">
        <v>6</v>
      </c>
      <c r="C8" s="76">
        <v>67</v>
      </c>
      <c r="D8" s="76">
        <v>10</v>
      </c>
      <c r="E8" s="76">
        <v>0</v>
      </c>
      <c r="F8" s="77">
        <f>SUM(C8:E8)</f>
        <v>77</v>
      </c>
      <c r="G8" s="55"/>
      <c r="I8" s="35"/>
    </row>
    <row r="9" spans="2:9" ht="18" customHeight="1" x14ac:dyDescent="0.25">
      <c r="B9" s="75" t="s">
        <v>166</v>
      </c>
      <c r="C9" s="76">
        <v>12</v>
      </c>
      <c r="D9" s="76">
        <v>97</v>
      </c>
      <c r="E9" s="76">
        <v>1</v>
      </c>
      <c r="F9" s="77">
        <v>108</v>
      </c>
      <c r="G9" s="55"/>
      <c r="H9" s="198"/>
      <c r="I9" s="35"/>
    </row>
    <row r="10" spans="2:9" ht="18" customHeight="1" x14ac:dyDescent="0.25">
      <c r="B10" s="75" t="s">
        <v>292</v>
      </c>
      <c r="C10" s="76">
        <v>797</v>
      </c>
      <c r="D10" s="76">
        <v>85</v>
      </c>
      <c r="E10" s="76">
        <v>0</v>
      </c>
      <c r="F10" s="77">
        <v>811</v>
      </c>
      <c r="G10" s="55"/>
      <c r="H10" s="198"/>
      <c r="I10" s="35"/>
    </row>
    <row r="11" spans="2:9" ht="18" customHeight="1" x14ac:dyDescent="0.25">
      <c r="B11" s="75" t="s">
        <v>175</v>
      </c>
      <c r="C11" s="76">
        <v>46</v>
      </c>
      <c r="D11" s="76">
        <v>37</v>
      </c>
      <c r="E11" s="76">
        <v>2</v>
      </c>
      <c r="F11" s="77">
        <v>82</v>
      </c>
      <c r="G11" s="55"/>
      <c r="H11" s="198"/>
      <c r="I11" s="35"/>
    </row>
    <row r="12" spans="2:9" ht="18" customHeight="1" x14ac:dyDescent="0.25">
      <c r="B12" s="75" t="s">
        <v>10</v>
      </c>
      <c r="C12" s="76">
        <v>5</v>
      </c>
      <c r="D12" s="76">
        <v>6</v>
      </c>
      <c r="E12" s="76">
        <v>0</v>
      </c>
      <c r="F12" s="77">
        <v>11</v>
      </c>
      <c r="G12" s="55"/>
      <c r="I12" s="35"/>
    </row>
    <row r="13" spans="2:9" ht="18" customHeight="1" x14ac:dyDescent="0.25">
      <c r="B13" s="75" t="s">
        <v>11</v>
      </c>
      <c r="C13" s="76">
        <v>91</v>
      </c>
      <c r="D13" s="76">
        <v>19</v>
      </c>
      <c r="E13" s="76">
        <v>0</v>
      </c>
      <c r="F13" s="77">
        <f>SUM(C13:E13)</f>
        <v>110</v>
      </c>
      <c r="G13" s="55"/>
      <c r="I13" s="35"/>
    </row>
    <row r="14" spans="2:9" ht="18" customHeight="1" x14ac:dyDescent="0.25">
      <c r="B14" s="75" t="s">
        <v>167</v>
      </c>
      <c r="C14" s="76">
        <v>291</v>
      </c>
      <c r="D14" s="76">
        <v>3</v>
      </c>
      <c r="E14" s="76">
        <v>0</v>
      </c>
      <c r="F14" s="77">
        <f>SUM(C14:E14)</f>
        <v>294</v>
      </c>
      <c r="G14" s="55"/>
      <c r="I14" s="35"/>
    </row>
    <row r="15" spans="2:9" ht="18" customHeight="1" x14ac:dyDescent="0.25">
      <c r="B15" s="75" t="s">
        <v>13</v>
      </c>
      <c r="C15" s="76">
        <v>10</v>
      </c>
      <c r="D15" s="76">
        <v>2</v>
      </c>
      <c r="E15" s="76">
        <v>1</v>
      </c>
      <c r="F15" s="77">
        <f>SUM(C15:E15)</f>
        <v>13</v>
      </c>
      <c r="G15" s="55"/>
      <c r="I15" s="35"/>
    </row>
    <row r="16" spans="2:9" ht="18" customHeight="1" x14ac:dyDescent="0.25">
      <c r="B16" s="75" t="s">
        <v>306</v>
      </c>
      <c r="C16" s="76">
        <v>3</v>
      </c>
      <c r="D16" s="76">
        <v>7</v>
      </c>
      <c r="E16" s="76">
        <v>0</v>
      </c>
      <c r="F16" s="77">
        <v>9</v>
      </c>
      <c r="G16" s="55"/>
      <c r="H16" s="198"/>
      <c r="I16" s="35"/>
    </row>
    <row r="17" spans="2:9" ht="18" customHeight="1" x14ac:dyDescent="0.25">
      <c r="B17" s="75" t="s">
        <v>15</v>
      </c>
      <c r="C17" s="76">
        <v>3</v>
      </c>
      <c r="D17" s="76">
        <v>0</v>
      </c>
      <c r="E17" s="76">
        <v>0</v>
      </c>
      <c r="F17" s="77">
        <v>3</v>
      </c>
      <c r="G17" s="55"/>
      <c r="I17" s="35"/>
    </row>
    <row r="18" spans="2:9" ht="18" customHeight="1" x14ac:dyDescent="0.25">
      <c r="B18" s="75" t="s">
        <v>16</v>
      </c>
      <c r="C18" s="76">
        <v>14</v>
      </c>
      <c r="D18" s="76">
        <v>13</v>
      </c>
      <c r="E18" s="76">
        <v>0</v>
      </c>
      <c r="F18" s="77">
        <f>SUM(C18:E18)</f>
        <v>27</v>
      </c>
      <c r="G18" s="55"/>
      <c r="I18" s="35"/>
    </row>
    <row r="19" spans="2:9" ht="18" customHeight="1" x14ac:dyDescent="0.25">
      <c r="B19" s="75" t="s">
        <v>307</v>
      </c>
      <c r="C19" s="76">
        <v>32</v>
      </c>
      <c r="D19" s="76">
        <v>7</v>
      </c>
      <c r="E19" s="76">
        <v>0</v>
      </c>
      <c r="F19" s="77">
        <v>38</v>
      </c>
      <c r="G19" s="55"/>
      <c r="H19" s="198"/>
      <c r="I19" s="35"/>
    </row>
    <row r="20" spans="2:9" ht="18" customHeight="1" x14ac:dyDescent="0.25">
      <c r="B20" s="75" t="s">
        <v>295</v>
      </c>
      <c r="C20" s="76">
        <v>23</v>
      </c>
      <c r="D20" s="76">
        <v>7</v>
      </c>
      <c r="E20" s="76">
        <v>1</v>
      </c>
      <c r="F20" s="77">
        <v>30</v>
      </c>
      <c r="G20" s="55"/>
      <c r="H20" s="198"/>
      <c r="I20" s="35"/>
    </row>
    <row r="21" spans="2:9" ht="18" customHeight="1" x14ac:dyDescent="0.25">
      <c r="B21" s="75" t="s">
        <v>18</v>
      </c>
      <c r="C21" s="282">
        <f>SUM(C6:C20)</f>
        <v>1531</v>
      </c>
      <c r="D21" s="282">
        <f>SUM(D6:D20)</f>
        <v>295</v>
      </c>
      <c r="E21" s="282">
        <v>5</v>
      </c>
      <c r="F21" s="283">
        <f>SUM(F6:F20)</f>
        <v>1752</v>
      </c>
      <c r="G21" s="55"/>
      <c r="H21" s="55"/>
    </row>
    <row r="22" spans="2:9" x14ac:dyDescent="0.2">
      <c r="B22" s="309" t="s">
        <v>30</v>
      </c>
      <c r="C22" s="310"/>
      <c r="D22" s="310"/>
      <c r="E22" s="310"/>
    </row>
  </sheetData>
  <mergeCells count="7">
    <mergeCell ref="F4:F5"/>
    <mergeCell ref="B22:E22"/>
    <mergeCell ref="B1:E1"/>
    <mergeCell ref="B3:C3"/>
    <mergeCell ref="B4:B5"/>
    <mergeCell ref="C4:E4"/>
    <mergeCell ref="B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&amp;C11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9"/>
  <sheetViews>
    <sheetView rightToLeft="1" workbookViewId="0">
      <selection activeCell="B19" sqref="B19"/>
    </sheetView>
  </sheetViews>
  <sheetFormatPr defaultRowHeight="12.75" x14ac:dyDescent="0.2"/>
  <cols>
    <col min="2" max="2" width="21.28515625" customWidth="1"/>
    <col min="3" max="3" width="17.42578125" customWidth="1"/>
    <col min="5" max="5" width="13.7109375" customWidth="1"/>
  </cols>
  <sheetData>
    <row r="5" spans="1:5" ht="15.75" x14ac:dyDescent="0.2">
      <c r="A5" s="526" t="s">
        <v>305</v>
      </c>
      <c r="B5" s="526"/>
      <c r="C5" s="526"/>
      <c r="D5" s="526"/>
      <c r="E5" s="526"/>
    </row>
    <row r="7" spans="1:5" ht="15" x14ac:dyDescent="0.25">
      <c r="A7" s="527" t="s">
        <v>214</v>
      </c>
      <c r="B7" s="527"/>
      <c r="C7" s="158"/>
      <c r="D7" s="158"/>
    </row>
    <row r="8" spans="1:5" ht="30.75" customHeight="1" x14ac:dyDescent="0.2">
      <c r="A8" s="528" t="s">
        <v>220</v>
      </c>
      <c r="B8" s="529"/>
      <c r="C8" s="159" t="s">
        <v>221</v>
      </c>
      <c r="D8" s="530" t="s">
        <v>222</v>
      </c>
      <c r="E8" s="528"/>
    </row>
    <row r="9" spans="1:5" ht="24" customHeight="1" x14ac:dyDescent="0.2">
      <c r="A9" s="533">
        <v>2026</v>
      </c>
      <c r="B9" s="534"/>
      <c r="C9" s="282">
        <v>1343</v>
      </c>
      <c r="D9" s="531">
        <v>275</v>
      </c>
      <c r="E9" s="532"/>
    </row>
  </sheetData>
  <mergeCells count="6">
    <mergeCell ref="A5:E5"/>
    <mergeCell ref="A7:B7"/>
    <mergeCell ref="A8:B8"/>
    <mergeCell ref="D8:E8"/>
    <mergeCell ref="D9:E9"/>
    <mergeCell ref="A9:B9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rightToLeft="1" workbookViewId="0">
      <selection activeCell="N13" sqref="N13"/>
    </sheetView>
  </sheetViews>
  <sheetFormatPr defaultRowHeight="21.6" customHeight="1" x14ac:dyDescent="0.2"/>
  <cols>
    <col min="1" max="1" width="1.85546875" customWidth="1"/>
    <col min="2" max="2" width="9.28515625" customWidth="1"/>
    <col min="3" max="10" width="6.42578125" customWidth="1"/>
    <col min="11" max="11" width="7.85546875" customWidth="1"/>
  </cols>
  <sheetData>
    <row r="1" spans="2:11" ht="12.75" x14ac:dyDescent="0.2"/>
    <row r="2" spans="2:11" ht="12.75" x14ac:dyDescent="0.2"/>
    <row r="3" spans="2:11" ht="12.75" x14ac:dyDescent="0.2">
      <c r="B3" s="520" t="s">
        <v>322</v>
      </c>
      <c r="C3" s="520"/>
      <c r="D3" s="520"/>
      <c r="E3" s="520"/>
      <c r="F3" s="520"/>
      <c r="G3" s="520"/>
      <c r="H3" s="520"/>
      <c r="I3" s="520"/>
      <c r="J3" s="520"/>
      <c r="K3" s="520"/>
    </row>
    <row r="4" spans="2:11" ht="12.75" x14ac:dyDescent="0.2">
      <c r="B4" s="520"/>
      <c r="C4" s="520"/>
      <c r="D4" s="520"/>
      <c r="E4" s="520"/>
      <c r="F4" s="520"/>
      <c r="G4" s="520"/>
      <c r="H4" s="520"/>
      <c r="I4" s="520"/>
      <c r="J4" s="520"/>
      <c r="K4" s="520"/>
    </row>
    <row r="5" spans="2:11" ht="18.75" x14ac:dyDescent="0.2">
      <c r="B5" s="277" t="s">
        <v>323</v>
      </c>
      <c r="C5" s="119"/>
      <c r="D5" s="119"/>
      <c r="E5" s="119"/>
      <c r="F5" s="119"/>
      <c r="G5" s="119"/>
      <c r="H5" s="119"/>
      <c r="I5" s="119"/>
      <c r="J5" s="536" t="s">
        <v>235</v>
      </c>
      <c r="K5" s="537"/>
    </row>
    <row r="6" spans="2:11" ht="18.75" customHeight="1" x14ac:dyDescent="0.2">
      <c r="B6" s="538" t="s">
        <v>185</v>
      </c>
      <c r="C6" s="541" t="s">
        <v>320</v>
      </c>
      <c r="D6" s="542"/>
      <c r="E6" s="542"/>
      <c r="F6" s="542"/>
      <c r="G6" s="542"/>
      <c r="H6" s="542"/>
      <c r="I6" s="542"/>
      <c r="J6" s="543"/>
      <c r="K6" s="544" t="s">
        <v>28</v>
      </c>
    </row>
    <row r="7" spans="2:11" ht="12.75" customHeight="1" x14ac:dyDescent="0.2">
      <c r="B7" s="539"/>
      <c r="C7" s="547" t="s">
        <v>236</v>
      </c>
      <c r="D7" s="547" t="s">
        <v>237</v>
      </c>
      <c r="E7" s="547" t="s">
        <v>238</v>
      </c>
      <c r="F7" s="547" t="s">
        <v>239</v>
      </c>
      <c r="G7" s="547" t="s">
        <v>243</v>
      </c>
      <c r="H7" s="547" t="s">
        <v>240</v>
      </c>
      <c r="I7" s="547" t="s">
        <v>241</v>
      </c>
      <c r="J7" s="547" t="s">
        <v>242</v>
      </c>
      <c r="K7" s="545"/>
    </row>
    <row r="8" spans="2:11" ht="38.25" customHeight="1" x14ac:dyDescent="0.2">
      <c r="B8" s="540"/>
      <c r="C8" s="548"/>
      <c r="D8" s="548"/>
      <c r="E8" s="548"/>
      <c r="F8" s="548"/>
      <c r="G8" s="548"/>
      <c r="H8" s="548"/>
      <c r="I8" s="548"/>
      <c r="J8" s="548"/>
      <c r="K8" s="546"/>
    </row>
    <row r="9" spans="2:11" s="61" customFormat="1" ht="28.5" customHeight="1" x14ac:dyDescent="0.2">
      <c r="B9" s="120" t="s">
        <v>324</v>
      </c>
      <c r="C9" s="122">
        <v>11.8</v>
      </c>
      <c r="D9" s="122">
        <v>18.100000000000001</v>
      </c>
      <c r="E9" s="122" t="s">
        <v>165</v>
      </c>
      <c r="F9" s="122" t="s">
        <v>165</v>
      </c>
      <c r="G9" s="122">
        <v>11.6</v>
      </c>
      <c r="H9" s="122">
        <v>8.1</v>
      </c>
      <c r="I9" s="122">
        <v>7.7</v>
      </c>
      <c r="J9" s="125">
        <v>9.1999999999999993</v>
      </c>
      <c r="K9" s="124">
        <f t="shared" ref="K9:K21" si="0">SUM(C9:J9)</f>
        <v>66.5</v>
      </c>
    </row>
    <row r="10" spans="2:11" s="61" customFormat="1" ht="28.5" customHeight="1" x14ac:dyDescent="0.2">
      <c r="B10" s="120" t="s">
        <v>325</v>
      </c>
      <c r="C10" s="122">
        <v>11.2</v>
      </c>
      <c r="D10" s="122">
        <v>4.2</v>
      </c>
      <c r="E10" s="122" t="s">
        <v>165</v>
      </c>
      <c r="F10" s="122" t="s">
        <v>165</v>
      </c>
      <c r="G10" s="122">
        <v>4.8</v>
      </c>
      <c r="H10" s="122">
        <v>4.3</v>
      </c>
      <c r="I10" s="122">
        <v>4.3</v>
      </c>
      <c r="J10" s="125">
        <v>5.0999999999999996</v>
      </c>
      <c r="K10" s="124">
        <f t="shared" si="0"/>
        <v>33.9</v>
      </c>
    </row>
    <row r="11" spans="2:11" s="61" customFormat="1" ht="28.5" customHeight="1" x14ac:dyDescent="0.2">
      <c r="B11" s="120" t="s">
        <v>79</v>
      </c>
      <c r="C11" s="122">
        <v>65.099999999999994</v>
      </c>
      <c r="D11" s="122">
        <v>48.9</v>
      </c>
      <c r="E11" s="122">
        <v>34.299999999999997</v>
      </c>
      <c r="F11" s="122">
        <v>47.9</v>
      </c>
      <c r="G11" s="122">
        <v>64.7</v>
      </c>
      <c r="H11" s="122">
        <v>73.400000000000006</v>
      </c>
      <c r="I11" s="122">
        <v>74.400000000000006</v>
      </c>
      <c r="J11" s="125">
        <v>78.8</v>
      </c>
      <c r="K11" s="124">
        <f t="shared" si="0"/>
        <v>487.50000000000006</v>
      </c>
    </row>
    <row r="12" spans="2:11" s="61" customFormat="1" ht="28.5" customHeight="1" x14ac:dyDescent="0.2">
      <c r="B12" s="120" t="s">
        <v>326</v>
      </c>
      <c r="C12" s="122">
        <v>24.8</v>
      </c>
      <c r="D12" s="122">
        <v>11.8</v>
      </c>
      <c r="E12" s="122" t="s">
        <v>165</v>
      </c>
      <c r="F12" s="122" t="s">
        <v>165</v>
      </c>
      <c r="G12" s="122">
        <v>16</v>
      </c>
      <c r="H12" s="122">
        <v>18.3</v>
      </c>
      <c r="I12" s="122">
        <v>17.7</v>
      </c>
      <c r="J12" s="125">
        <v>19.399999999999999</v>
      </c>
      <c r="K12" s="124">
        <f t="shared" si="0"/>
        <v>108</v>
      </c>
    </row>
    <row r="13" spans="2:11" s="61" customFormat="1" ht="28.5" customHeight="1" x14ac:dyDescent="0.2">
      <c r="B13" s="120" t="s">
        <v>327</v>
      </c>
      <c r="C13" s="122">
        <v>24.9</v>
      </c>
      <c r="D13" s="122">
        <v>10.3</v>
      </c>
      <c r="E13" s="122" t="s">
        <v>165</v>
      </c>
      <c r="F13" s="122" t="s">
        <v>165</v>
      </c>
      <c r="G13" s="122">
        <v>13</v>
      </c>
      <c r="H13" s="122">
        <v>12.2</v>
      </c>
      <c r="I13" s="122">
        <v>15.2</v>
      </c>
      <c r="J13" s="125">
        <v>15.7</v>
      </c>
      <c r="K13" s="124">
        <f t="shared" si="0"/>
        <v>91.300000000000011</v>
      </c>
    </row>
    <row r="14" spans="2:11" s="61" customFormat="1" ht="28.5" customHeight="1" x14ac:dyDescent="0.2">
      <c r="B14" s="120" t="s">
        <v>328</v>
      </c>
      <c r="C14" s="122">
        <v>23.3</v>
      </c>
      <c r="D14" s="122">
        <v>23.5</v>
      </c>
      <c r="E14" s="122" t="s">
        <v>165</v>
      </c>
      <c r="F14" s="122" t="s">
        <v>165</v>
      </c>
      <c r="G14" s="122">
        <v>22.3</v>
      </c>
      <c r="H14" s="122">
        <v>24.3</v>
      </c>
      <c r="I14" s="122">
        <v>25.3</v>
      </c>
      <c r="J14" s="125">
        <v>31.3</v>
      </c>
      <c r="K14" s="124">
        <f t="shared" si="0"/>
        <v>150</v>
      </c>
    </row>
    <row r="15" spans="2:11" s="61" customFormat="1" ht="28.5" customHeight="1" x14ac:dyDescent="0.2">
      <c r="B15" s="120" t="s">
        <v>329</v>
      </c>
      <c r="C15" s="122">
        <v>26.7</v>
      </c>
      <c r="D15" s="122">
        <v>21.1</v>
      </c>
      <c r="E15" s="122" t="s">
        <v>165</v>
      </c>
      <c r="F15" s="122" t="s">
        <v>165</v>
      </c>
      <c r="G15" s="122">
        <v>25.1</v>
      </c>
      <c r="H15" s="122">
        <v>32.1</v>
      </c>
      <c r="I15" s="122">
        <v>33.1</v>
      </c>
      <c r="J15" s="125">
        <v>31.8</v>
      </c>
      <c r="K15" s="124">
        <f t="shared" si="0"/>
        <v>169.9</v>
      </c>
    </row>
    <row r="16" spans="2:11" s="61" customFormat="1" ht="28.5" customHeight="1" x14ac:dyDescent="0.2">
      <c r="B16" s="120" t="s">
        <v>330</v>
      </c>
      <c r="C16" s="122">
        <v>8.3000000000000007</v>
      </c>
      <c r="D16" s="122">
        <v>3.4</v>
      </c>
      <c r="E16" s="122" t="s">
        <v>165</v>
      </c>
      <c r="F16" s="122" t="s">
        <v>165</v>
      </c>
      <c r="G16" s="122">
        <v>8.3000000000000007</v>
      </c>
      <c r="H16" s="122">
        <v>9.6999999999999993</v>
      </c>
      <c r="I16" s="122">
        <v>12.2</v>
      </c>
      <c r="J16" s="125">
        <v>11.4</v>
      </c>
      <c r="K16" s="124">
        <f t="shared" si="0"/>
        <v>53.3</v>
      </c>
    </row>
    <row r="17" spans="2:15" s="61" customFormat="1" ht="28.5" customHeight="1" x14ac:dyDescent="0.2">
      <c r="B17" s="120" t="s">
        <v>331</v>
      </c>
      <c r="C17" s="122">
        <v>23.5</v>
      </c>
      <c r="D17" s="122">
        <v>13.9</v>
      </c>
      <c r="E17" s="122" t="s">
        <v>165</v>
      </c>
      <c r="F17" s="122" t="s">
        <v>165</v>
      </c>
      <c r="G17" s="122">
        <v>25.4</v>
      </c>
      <c r="H17" s="122">
        <v>21.9</v>
      </c>
      <c r="I17" s="122">
        <v>22.7</v>
      </c>
      <c r="J17" s="125">
        <v>22.3</v>
      </c>
      <c r="K17" s="124">
        <f t="shared" si="0"/>
        <v>129.69999999999999</v>
      </c>
    </row>
    <row r="18" spans="2:15" s="61" customFormat="1" ht="28.5" customHeight="1" x14ac:dyDescent="0.2">
      <c r="B18" s="120" t="s">
        <v>332</v>
      </c>
      <c r="C18" s="122">
        <v>2.5</v>
      </c>
      <c r="D18" s="122">
        <v>2.1</v>
      </c>
      <c r="E18" s="122" t="s">
        <v>165</v>
      </c>
      <c r="F18" s="122" t="s">
        <v>165</v>
      </c>
      <c r="G18" s="122">
        <v>4.5999999999999996</v>
      </c>
      <c r="H18" s="122">
        <v>4.5999999999999996</v>
      </c>
      <c r="I18" s="122">
        <v>6.1</v>
      </c>
      <c r="J18" s="125">
        <v>5.0999999999999996</v>
      </c>
      <c r="K18" s="124">
        <f t="shared" si="0"/>
        <v>25</v>
      </c>
    </row>
    <row r="19" spans="2:15" s="61" customFormat="1" ht="28.5" customHeight="1" x14ac:dyDescent="0.2">
      <c r="B19" s="120" t="s">
        <v>201</v>
      </c>
      <c r="C19" s="122">
        <v>7</v>
      </c>
      <c r="D19" s="122">
        <v>6.5</v>
      </c>
      <c r="E19" s="122" t="s">
        <v>165</v>
      </c>
      <c r="F19" s="122" t="s">
        <v>165</v>
      </c>
      <c r="G19" s="122">
        <v>6.5</v>
      </c>
      <c r="H19" s="122">
        <v>5.5</v>
      </c>
      <c r="I19" s="122">
        <v>6.5</v>
      </c>
      <c r="J19" s="125">
        <v>6.5</v>
      </c>
      <c r="K19" s="124">
        <f t="shared" si="0"/>
        <v>38.5</v>
      </c>
    </row>
    <row r="20" spans="2:15" s="61" customFormat="1" ht="28.5" customHeight="1" x14ac:dyDescent="0.2">
      <c r="B20" s="120" t="s">
        <v>333</v>
      </c>
      <c r="C20" s="123">
        <v>3.5</v>
      </c>
      <c r="D20" s="123">
        <v>3.5</v>
      </c>
      <c r="E20" s="122" t="s">
        <v>165</v>
      </c>
      <c r="F20" s="123" t="s">
        <v>165</v>
      </c>
      <c r="G20" s="122">
        <v>3</v>
      </c>
      <c r="H20" s="122">
        <v>3</v>
      </c>
      <c r="I20" s="122">
        <v>3</v>
      </c>
      <c r="J20" s="122">
        <v>3.5</v>
      </c>
      <c r="K20" s="124">
        <f t="shared" si="0"/>
        <v>19.5</v>
      </c>
    </row>
    <row r="21" spans="2:15" ht="28.5" customHeight="1" x14ac:dyDescent="0.2">
      <c r="B21" s="120" t="s">
        <v>18</v>
      </c>
      <c r="C21" s="125">
        <f t="shared" ref="C21:J21" si="1">SUM(C9:C20)</f>
        <v>232.6</v>
      </c>
      <c r="D21" s="125">
        <f t="shared" si="1"/>
        <v>167.3</v>
      </c>
      <c r="E21" s="125">
        <f t="shared" si="1"/>
        <v>34.299999999999997</v>
      </c>
      <c r="F21" s="125">
        <f t="shared" si="1"/>
        <v>47.9</v>
      </c>
      <c r="G21" s="125">
        <f t="shared" si="1"/>
        <v>205.3</v>
      </c>
      <c r="H21" s="125">
        <f t="shared" si="1"/>
        <v>217.4</v>
      </c>
      <c r="I21" s="125">
        <f t="shared" si="1"/>
        <v>228.2</v>
      </c>
      <c r="J21" s="122">
        <f t="shared" si="1"/>
        <v>240.10000000000002</v>
      </c>
      <c r="K21" s="124">
        <f t="shared" si="0"/>
        <v>1373.1</v>
      </c>
    </row>
    <row r="22" spans="2:15" ht="18.75" customHeight="1" x14ac:dyDescent="0.2">
      <c r="B22" s="535" t="s">
        <v>334</v>
      </c>
      <c r="C22" s="535"/>
      <c r="D22" s="535"/>
      <c r="E22" s="535"/>
      <c r="F22" s="535"/>
      <c r="G22" s="535"/>
      <c r="H22" s="535"/>
      <c r="I22" s="535"/>
      <c r="J22" s="535"/>
      <c r="K22" s="278"/>
    </row>
    <row r="23" spans="2:15" ht="12.75" x14ac:dyDescent="0.2"/>
    <row r="24" spans="2:15" ht="12.75" x14ac:dyDescent="0.2"/>
    <row r="25" spans="2:15" ht="12.75" x14ac:dyDescent="0.2">
      <c r="O25" s="54"/>
    </row>
    <row r="26" spans="2:15" ht="12.75" x14ac:dyDescent="0.2"/>
    <row r="27" spans="2:15" ht="12.75" x14ac:dyDescent="0.2"/>
    <row r="28" spans="2:15" ht="12.75" x14ac:dyDescent="0.2"/>
  </sheetData>
  <mergeCells count="14">
    <mergeCell ref="B3:K4"/>
    <mergeCell ref="B22:J22"/>
    <mergeCell ref="J5:K5"/>
    <mergeCell ref="B6:B8"/>
    <mergeCell ref="C6:J6"/>
    <mergeCell ref="K6:K8"/>
    <mergeCell ref="C7:C8"/>
    <mergeCell ref="D7:D8"/>
    <mergeCell ref="E7:E8"/>
    <mergeCell ref="F7:F8"/>
    <mergeCell ref="G7:G8"/>
    <mergeCell ref="H7:H8"/>
    <mergeCell ref="I7:I8"/>
    <mergeCell ref="J7:J8"/>
  </mergeCells>
  <printOptions horizontalCentered="1" verticalCentered="1"/>
  <pageMargins left="0.7" right="0.7" top="0.75" bottom="0.75" header="0.3" footer="0.3"/>
  <pageSetup paperSize="9" orientation="portrait" r:id="rId1"/>
  <headerFooter>
    <oddFooter>&amp;C41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rightToLeft="1" workbookViewId="0">
      <selection activeCell="M11" sqref="M11"/>
    </sheetView>
  </sheetViews>
  <sheetFormatPr defaultColWidth="7.42578125" defaultRowHeight="20.45" customHeight="1" x14ac:dyDescent="0.2"/>
  <cols>
    <col min="2" max="2" width="11" customWidth="1"/>
  </cols>
  <sheetData>
    <row r="1" spans="1:11" ht="20.45" customHeight="1" x14ac:dyDescent="0.2">
      <c r="B1" s="520" t="s">
        <v>303</v>
      </c>
      <c r="C1" s="520"/>
      <c r="D1" s="520"/>
      <c r="E1" s="520"/>
      <c r="F1" s="520"/>
      <c r="G1" s="520"/>
      <c r="H1" s="520"/>
      <c r="I1" s="520"/>
      <c r="J1" s="520"/>
      <c r="K1" s="520"/>
    </row>
    <row r="2" spans="1:11" ht="20.45" customHeight="1" x14ac:dyDescent="0.2">
      <c r="B2" s="520"/>
      <c r="C2" s="520"/>
      <c r="D2" s="520"/>
      <c r="E2" s="520"/>
      <c r="F2" s="520"/>
      <c r="G2" s="520"/>
      <c r="H2" s="520"/>
      <c r="I2" s="520"/>
      <c r="J2" s="520"/>
      <c r="K2" s="520"/>
    </row>
    <row r="3" spans="1:11" ht="20.45" customHeight="1" x14ac:dyDescent="0.2">
      <c r="A3" t="s">
        <v>254</v>
      </c>
      <c r="B3" s="537" t="s">
        <v>223</v>
      </c>
      <c r="C3" s="536"/>
      <c r="D3" s="119"/>
      <c r="E3" s="119"/>
      <c r="F3" s="119"/>
      <c r="G3" s="119"/>
      <c r="H3" s="119"/>
      <c r="I3" s="119"/>
      <c r="J3" s="537" t="s">
        <v>235</v>
      </c>
      <c r="K3" s="537"/>
    </row>
    <row r="4" spans="1:11" ht="20.45" customHeight="1" x14ac:dyDescent="0.2">
      <c r="B4" s="538" t="s">
        <v>185</v>
      </c>
      <c r="C4" s="549" t="s">
        <v>320</v>
      </c>
      <c r="D4" s="550"/>
      <c r="E4" s="550"/>
      <c r="F4" s="550"/>
      <c r="G4" s="550"/>
      <c r="H4" s="550"/>
      <c r="I4" s="550"/>
      <c r="J4" s="551"/>
      <c r="K4" s="544" t="s">
        <v>28</v>
      </c>
    </row>
    <row r="5" spans="1:11" ht="20.45" customHeight="1" x14ac:dyDescent="0.2">
      <c r="B5" s="539"/>
      <c r="C5" s="547" t="s">
        <v>236</v>
      </c>
      <c r="D5" s="547" t="s">
        <v>237</v>
      </c>
      <c r="E5" s="547" t="s">
        <v>238</v>
      </c>
      <c r="F5" s="547" t="s">
        <v>239</v>
      </c>
      <c r="G5" s="547" t="s">
        <v>243</v>
      </c>
      <c r="H5" s="547" t="s">
        <v>240</v>
      </c>
      <c r="I5" s="547" t="s">
        <v>241</v>
      </c>
      <c r="J5" s="547" t="s">
        <v>242</v>
      </c>
      <c r="K5" s="545"/>
    </row>
    <row r="6" spans="1:11" ht="20.45" customHeight="1" x14ac:dyDescent="0.2">
      <c r="B6" s="540"/>
      <c r="C6" s="548"/>
      <c r="D6" s="548"/>
      <c r="E6" s="548"/>
      <c r="F6" s="548"/>
      <c r="G6" s="548"/>
      <c r="H6" s="548"/>
      <c r="I6" s="548"/>
      <c r="J6" s="548"/>
      <c r="K6" s="546"/>
    </row>
    <row r="7" spans="1:11" ht="20.45" customHeight="1" x14ac:dyDescent="0.2">
      <c r="B7" s="120" t="s">
        <v>186</v>
      </c>
      <c r="C7" s="125">
        <v>7</v>
      </c>
      <c r="D7" s="122">
        <v>5</v>
      </c>
      <c r="E7" s="155">
        <v>175.9</v>
      </c>
      <c r="F7" s="123">
        <v>401</v>
      </c>
      <c r="G7" s="123">
        <v>251.5</v>
      </c>
      <c r="H7" s="276">
        <v>100.6</v>
      </c>
      <c r="I7" s="276">
        <v>10</v>
      </c>
      <c r="J7" s="276">
        <v>10</v>
      </c>
      <c r="K7" s="121">
        <f t="shared" ref="K7:K28" si="0">SUM(C7:J7)</f>
        <v>961</v>
      </c>
    </row>
    <row r="8" spans="1:11" ht="20.45" customHeight="1" x14ac:dyDescent="0.2">
      <c r="B8" s="120" t="s">
        <v>187</v>
      </c>
      <c r="C8" s="155">
        <v>154</v>
      </c>
      <c r="D8" s="123">
        <v>103.5</v>
      </c>
      <c r="E8" s="155">
        <v>124.5</v>
      </c>
      <c r="F8" s="123">
        <v>106</v>
      </c>
      <c r="G8" s="123">
        <v>55.5</v>
      </c>
      <c r="H8" s="276">
        <v>16.5</v>
      </c>
      <c r="I8" s="276">
        <v>155</v>
      </c>
      <c r="J8" s="276">
        <v>255</v>
      </c>
      <c r="K8" s="121">
        <f t="shared" si="0"/>
        <v>970</v>
      </c>
    </row>
    <row r="9" spans="1:11" ht="20.45" customHeight="1" x14ac:dyDescent="0.2">
      <c r="B9" s="120" t="s">
        <v>188</v>
      </c>
      <c r="C9" s="125">
        <v>125</v>
      </c>
      <c r="D9" s="122">
        <v>75</v>
      </c>
      <c r="E9" s="125">
        <v>250</v>
      </c>
      <c r="F9" s="122">
        <v>150</v>
      </c>
      <c r="G9" s="122">
        <v>100</v>
      </c>
      <c r="H9" s="276">
        <v>125</v>
      </c>
      <c r="I9" s="276">
        <v>250.6</v>
      </c>
      <c r="J9" s="276">
        <v>300.5</v>
      </c>
      <c r="K9" s="121">
        <f t="shared" si="0"/>
        <v>1376.1</v>
      </c>
    </row>
    <row r="10" spans="1:11" ht="20.45" customHeight="1" x14ac:dyDescent="0.2">
      <c r="B10" s="120" t="s">
        <v>189</v>
      </c>
      <c r="C10" s="125">
        <v>14</v>
      </c>
      <c r="D10" s="122">
        <v>13</v>
      </c>
      <c r="E10" s="125">
        <v>13</v>
      </c>
      <c r="F10" s="122">
        <v>14</v>
      </c>
      <c r="G10" s="123">
        <v>16.600000000000001</v>
      </c>
      <c r="H10" s="276">
        <v>28</v>
      </c>
      <c r="I10" s="276">
        <v>17</v>
      </c>
      <c r="J10" s="276">
        <v>13</v>
      </c>
      <c r="K10" s="121">
        <f t="shared" si="0"/>
        <v>128.6</v>
      </c>
    </row>
    <row r="11" spans="1:11" ht="20.45" customHeight="1" x14ac:dyDescent="0.2">
      <c r="B11" s="120" t="s">
        <v>190</v>
      </c>
      <c r="C11" s="155">
        <v>381.5</v>
      </c>
      <c r="D11" s="123">
        <v>231</v>
      </c>
      <c r="E11" s="155">
        <v>204</v>
      </c>
      <c r="F11" s="123">
        <v>305</v>
      </c>
      <c r="G11" s="123">
        <v>354.5</v>
      </c>
      <c r="H11" s="276">
        <v>404.5</v>
      </c>
      <c r="I11" s="276">
        <v>354</v>
      </c>
      <c r="J11" s="276">
        <v>454</v>
      </c>
      <c r="K11" s="121">
        <f t="shared" si="0"/>
        <v>2688.5</v>
      </c>
    </row>
    <row r="12" spans="1:11" ht="20.45" customHeight="1" x14ac:dyDescent="0.2">
      <c r="B12" s="120" t="s">
        <v>191</v>
      </c>
      <c r="C12" s="125">
        <v>20</v>
      </c>
      <c r="D12" s="122">
        <v>20</v>
      </c>
      <c r="E12" s="125">
        <v>10</v>
      </c>
      <c r="F12" s="122">
        <v>50</v>
      </c>
      <c r="G12" s="122">
        <v>250</v>
      </c>
      <c r="H12" s="276">
        <v>51</v>
      </c>
      <c r="I12" s="276">
        <v>5</v>
      </c>
      <c r="J12" s="276">
        <v>10</v>
      </c>
      <c r="K12" s="121">
        <f t="shared" si="0"/>
        <v>416</v>
      </c>
    </row>
    <row r="13" spans="1:11" ht="20.45" customHeight="1" x14ac:dyDescent="0.2">
      <c r="B13" s="120" t="s">
        <v>192</v>
      </c>
      <c r="C13" s="125">
        <v>259</v>
      </c>
      <c r="D13" s="123">
        <v>208.5</v>
      </c>
      <c r="E13" s="125">
        <v>208</v>
      </c>
      <c r="F13" s="122">
        <v>210</v>
      </c>
      <c r="G13" s="122">
        <v>210</v>
      </c>
      <c r="H13" s="276">
        <v>284</v>
      </c>
      <c r="I13" s="276">
        <v>257</v>
      </c>
      <c r="J13" s="276">
        <v>307</v>
      </c>
      <c r="K13" s="121">
        <f t="shared" si="0"/>
        <v>1943.5</v>
      </c>
    </row>
    <row r="14" spans="1:11" ht="20.45" customHeight="1" x14ac:dyDescent="0.2">
      <c r="B14" s="120" t="s">
        <v>193</v>
      </c>
      <c r="C14" s="125">
        <v>50</v>
      </c>
      <c r="D14" s="122">
        <v>50</v>
      </c>
      <c r="E14" s="125">
        <v>50</v>
      </c>
      <c r="F14" s="122">
        <v>15</v>
      </c>
      <c r="G14" s="122">
        <v>5</v>
      </c>
      <c r="H14" s="276">
        <v>5</v>
      </c>
      <c r="I14" s="276">
        <v>25</v>
      </c>
      <c r="J14" s="276">
        <v>5</v>
      </c>
      <c r="K14" s="121">
        <f t="shared" si="0"/>
        <v>205</v>
      </c>
    </row>
    <row r="15" spans="1:11" ht="20.45" customHeight="1" x14ac:dyDescent="0.2">
      <c r="B15" s="120" t="s">
        <v>194</v>
      </c>
      <c r="C15" s="125">
        <v>10</v>
      </c>
      <c r="D15" s="122">
        <v>14</v>
      </c>
      <c r="E15" s="125">
        <v>19</v>
      </c>
      <c r="F15" s="123">
        <v>55.5</v>
      </c>
      <c r="G15" s="122">
        <v>106</v>
      </c>
      <c r="H15" s="276">
        <v>79.5</v>
      </c>
      <c r="I15" s="276">
        <v>29</v>
      </c>
      <c r="J15" s="276">
        <v>28</v>
      </c>
      <c r="K15" s="121">
        <f t="shared" si="0"/>
        <v>341</v>
      </c>
    </row>
    <row r="16" spans="1:11" ht="20.45" customHeight="1" x14ac:dyDescent="0.2">
      <c r="B16" s="120" t="s">
        <v>195</v>
      </c>
      <c r="C16" s="125">
        <v>225</v>
      </c>
      <c r="D16" s="122">
        <v>250</v>
      </c>
      <c r="E16" s="125">
        <v>250</v>
      </c>
      <c r="F16" s="122">
        <v>250</v>
      </c>
      <c r="G16" s="122">
        <v>300</v>
      </c>
      <c r="H16" s="276">
        <v>375</v>
      </c>
      <c r="I16" s="276">
        <v>300</v>
      </c>
      <c r="J16" s="276">
        <v>400</v>
      </c>
      <c r="K16" s="121">
        <f t="shared" si="0"/>
        <v>2350</v>
      </c>
    </row>
    <row r="17" spans="2:11" ht="20.45" customHeight="1" x14ac:dyDescent="0.2">
      <c r="B17" s="120" t="s">
        <v>196</v>
      </c>
      <c r="C17" s="125">
        <v>5</v>
      </c>
      <c r="D17" s="122">
        <v>10</v>
      </c>
      <c r="E17" s="125">
        <v>20</v>
      </c>
      <c r="F17" s="122">
        <v>5</v>
      </c>
      <c r="G17" s="122">
        <v>5</v>
      </c>
      <c r="H17" s="276">
        <v>3</v>
      </c>
      <c r="I17" s="276">
        <v>20</v>
      </c>
      <c r="J17" s="276">
        <v>15</v>
      </c>
      <c r="K17" s="121">
        <f t="shared" si="0"/>
        <v>83</v>
      </c>
    </row>
    <row r="18" spans="2:11" ht="20.45" customHeight="1" x14ac:dyDescent="0.2">
      <c r="B18" s="120" t="s">
        <v>197</v>
      </c>
      <c r="C18" s="125">
        <v>40</v>
      </c>
      <c r="D18" s="122">
        <v>25</v>
      </c>
      <c r="E18" s="125">
        <v>100</v>
      </c>
      <c r="F18" s="122">
        <v>120</v>
      </c>
      <c r="G18" s="122">
        <v>75</v>
      </c>
      <c r="H18" s="276">
        <v>50</v>
      </c>
      <c r="I18" s="276">
        <v>75</v>
      </c>
      <c r="J18" s="276">
        <v>125</v>
      </c>
      <c r="K18" s="121">
        <f t="shared" si="0"/>
        <v>610</v>
      </c>
    </row>
    <row r="19" spans="2:11" ht="20.45" customHeight="1" x14ac:dyDescent="0.2">
      <c r="B19" s="120" t="s">
        <v>198</v>
      </c>
      <c r="C19" s="125">
        <v>200</v>
      </c>
      <c r="D19" s="122">
        <v>275</v>
      </c>
      <c r="E19" s="125">
        <v>250</v>
      </c>
      <c r="F19" s="122">
        <v>250</v>
      </c>
      <c r="G19" s="122">
        <v>350</v>
      </c>
      <c r="H19" s="276">
        <v>350</v>
      </c>
      <c r="I19" s="276">
        <v>400</v>
      </c>
      <c r="J19" s="276">
        <v>500</v>
      </c>
      <c r="K19" s="121">
        <f t="shared" si="0"/>
        <v>2575</v>
      </c>
    </row>
    <row r="20" spans="2:11" ht="20.45" customHeight="1" x14ac:dyDescent="0.2">
      <c r="B20" s="120" t="s">
        <v>199</v>
      </c>
      <c r="C20" s="125">
        <v>175</v>
      </c>
      <c r="D20" s="122">
        <v>150</v>
      </c>
      <c r="E20" s="125">
        <v>300</v>
      </c>
      <c r="F20" s="122">
        <v>150</v>
      </c>
      <c r="G20" s="122">
        <v>250</v>
      </c>
      <c r="H20" s="276">
        <v>40</v>
      </c>
      <c r="I20" s="276">
        <v>300</v>
      </c>
      <c r="J20" s="276">
        <v>350</v>
      </c>
      <c r="K20" s="121">
        <f t="shared" si="0"/>
        <v>1715</v>
      </c>
    </row>
    <row r="21" spans="2:11" ht="20.45" customHeight="1" x14ac:dyDescent="0.2">
      <c r="B21" s="120" t="s">
        <v>200</v>
      </c>
      <c r="C21" s="125">
        <v>10</v>
      </c>
      <c r="D21" s="122" t="s">
        <v>165</v>
      </c>
      <c r="E21" s="125">
        <v>2</v>
      </c>
      <c r="F21" s="122" t="s">
        <v>165</v>
      </c>
      <c r="G21" s="122">
        <v>5</v>
      </c>
      <c r="H21" s="276">
        <v>5</v>
      </c>
      <c r="I21" s="276" t="s">
        <v>165</v>
      </c>
      <c r="J21" s="276">
        <v>2</v>
      </c>
      <c r="K21" s="121">
        <f t="shared" si="0"/>
        <v>24</v>
      </c>
    </row>
    <row r="22" spans="2:11" ht="20.45" customHeight="1" x14ac:dyDescent="0.2">
      <c r="B22" s="120" t="s">
        <v>201</v>
      </c>
      <c r="C22" s="155">
        <v>103.5</v>
      </c>
      <c r="D22" s="122">
        <v>254</v>
      </c>
      <c r="E22" s="125">
        <v>254</v>
      </c>
      <c r="F22" s="122">
        <v>203.5</v>
      </c>
      <c r="G22" s="122">
        <v>94</v>
      </c>
      <c r="H22" s="276">
        <v>105.4</v>
      </c>
      <c r="I22" s="276">
        <v>204</v>
      </c>
      <c r="J22" s="160">
        <v>275.5</v>
      </c>
      <c r="K22" s="121">
        <f t="shared" si="0"/>
        <v>1493.9</v>
      </c>
    </row>
    <row r="23" spans="2:11" ht="20.45" customHeight="1" x14ac:dyDescent="0.2">
      <c r="B23" s="120" t="s">
        <v>202</v>
      </c>
      <c r="C23" s="125">
        <v>30</v>
      </c>
      <c r="D23" s="122">
        <v>50</v>
      </c>
      <c r="E23" s="125">
        <v>2</v>
      </c>
      <c r="F23" s="122">
        <v>10</v>
      </c>
      <c r="G23" s="122">
        <v>100</v>
      </c>
      <c r="H23" s="276">
        <v>300</v>
      </c>
      <c r="I23" s="276">
        <v>5</v>
      </c>
      <c r="J23" s="160">
        <v>50</v>
      </c>
      <c r="K23" s="121">
        <f t="shared" si="0"/>
        <v>547</v>
      </c>
    </row>
    <row r="24" spans="2:11" ht="20.45" customHeight="1" x14ac:dyDescent="0.2">
      <c r="B24" s="120" t="s">
        <v>203</v>
      </c>
      <c r="C24" s="125">
        <v>150</v>
      </c>
      <c r="D24" s="122">
        <v>60</v>
      </c>
      <c r="E24" s="125">
        <v>75</v>
      </c>
      <c r="F24" s="122">
        <v>100</v>
      </c>
      <c r="G24" s="122">
        <v>150</v>
      </c>
      <c r="H24" s="276">
        <v>150</v>
      </c>
      <c r="I24" s="276">
        <v>150</v>
      </c>
      <c r="J24" s="160">
        <v>350</v>
      </c>
      <c r="K24" s="121">
        <f t="shared" si="0"/>
        <v>1185</v>
      </c>
    </row>
    <row r="25" spans="2:11" ht="20.45" customHeight="1" x14ac:dyDescent="0.2">
      <c r="B25" s="120" t="s">
        <v>204</v>
      </c>
      <c r="C25" s="125">
        <v>4</v>
      </c>
      <c r="D25" s="122">
        <v>3.5</v>
      </c>
      <c r="E25" s="125">
        <v>3</v>
      </c>
      <c r="F25" s="122">
        <v>4</v>
      </c>
      <c r="G25" s="122">
        <v>4</v>
      </c>
      <c r="H25" s="276">
        <v>4</v>
      </c>
      <c r="I25" s="276">
        <v>3.5</v>
      </c>
      <c r="J25" s="160">
        <v>3.5</v>
      </c>
      <c r="K25" s="121">
        <f t="shared" si="0"/>
        <v>29.5</v>
      </c>
    </row>
    <row r="26" spans="2:11" ht="20.45" customHeight="1" x14ac:dyDescent="0.2">
      <c r="B26" s="120" t="s">
        <v>205</v>
      </c>
      <c r="C26" s="155">
        <v>6.5</v>
      </c>
      <c r="D26" s="122">
        <v>4</v>
      </c>
      <c r="E26" s="155">
        <v>3.5</v>
      </c>
      <c r="F26" s="122">
        <v>5</v>
      </c>
      <c r="G26" s="122">
        <v>4</v>
      </c>
      <c r="H26" s="276">
        <v>5</v>
      </c>
      <c r="I26" s="276">
        <v>3.5</v>
      </c>
      <c r="J26" s="160">
        <v>3.5</v>
      </c>
      <c r="K26" s="121">
        <f t="shared" si="0"/>
        <v>35</v>
      </c>
    </row>
    <row r="27" spans="2:11" ht="20.45" customHeight="1" x14ac:dyDescent="0.2">
      <c r="B27" s="120" t="s">
        <v>310</v>
      </c>
      <c r="C27" s="125">
        <v>4</v>
      </c>
      <c r="D27" s="122">
        <v>450</v>
      </c>
      <c r="E27" s="125">
        <v>380</v>
      </c>
      <c r="F27" s="122">
        <v>450</v>
      </c>
      <c r="G27" s="123" t="s">
        <v>165</v>
      </c>
      <c r="H27" s="276">
        <v>650</v>
      </c>
      <c r="I27" s="276">
        <v>700</v>
      </c>
      <c r="J27" s="160">
        <v>850</v>
      </c>
      <c r="K27" s="121">
        <f t="shared" si="0"/>
        <v>3484</v>
      </c>
    </row>
    <row r="28" spans="2:11" ht="20.45" customHeight="1" x14ac:dyDescent="0.2">
      <c r="B28" s="120" t="s">
        <v>18</v>
      </c>
      <c r="C28" s="125">
        <f t="shared" ref="C28:J28" si="1">SUM(C7:C27)</f>
        <v>1973.5</v>
      </c>
      <c r="D28" s="122">
        <f t="shared" si="1"/>
        <v>2251.5</v>
      </c>
      <c r="E28" s="125">
        <f t="shared" si="1"/>
        <v>2693.9</v>
      </c>
      <c r="F28" s="122">
        <f t="shared" si="1"/>
        <v>2854</v>
      </c>
      <c r="G28" s="122">
        <f t="shared" si="1"/>
        <v>2686.1</v>
      </c>
      <c r="H28" s="122">
        <f t="shared" si="1"/>
        <v>3131.5</v>
      </c>
      <c r="I28" s="122">
        <f t="shared" si="1"/>
        <v>3263.6</v>
      </c>
      <c r="J28" s="122">
        <f t="shared" si="1"/>
        <v>4307</v>
      </c>
      <c r="K28" s="124">
        <f t="shared" si="0"/>
        <v>23161.1</v>
      </c>
    </row>
    <row r="29" spans="2:11" ht="20.45" customHeight="1" x14ac:dyDescent="0.2">
      <c r="B29" s="535" t="s">
        <v>321</v>
      </c>
      <c r="C29" s="535"/>
      <c r="D29" s="535"/>
      <c r="E29" s="535"/>
      <c r="F29" s="535"/>
      <c r="G29" s="535"/>
      <c r="H29" s="535"/>
      <c r="I29" s="535"/>
      <c r="J29" s="535"/>
    </row>
  </sheetData>
  <mergeCells count="15">
    <mergeCell ref="B29:J29"/>
    <mergeCell ref="B3:C3"/>
    <mergeCell ref="B1:K2"/>
    <mergeCell ref="J3:K3"/>
    <mergeCell ref="B4:B6"/>
    <mergeCell ref="C4:J4"/>
    <mergeCell ref="K4:K6"/>
    <mergeCell ref="C5:C6"/>
    <mergeCell ref="D5:D6"/>
    <mergeCell ref="E5:E6"/>
    <mergeCell ref="F5:F6"/>
    <mergeCell ref="G5:G6"/>
    <mergeCell ref="H5:H6"/>
    <mergeCell ref="I5:I6"/>
    <mergeCell ref="J5:J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&amp;C42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99"/>
  <sheetViews>
    <sheetView rightToLeft="1" topLeftCell="A25" workbookViewId="0">
      <selection activeCell="J15" sqref="J15"/>
    </sheetView>
  </sheetViews>
  <sheetFormatPr defaultRowHeight="21" x14ac:dyDescent="0.2"/>
  <cols>
    <col min="1" max="1" width="9.140625" style="5" customWidth="1"/>
    <col min="2" max="2" width="11.85546875" style="5" customWidth="1"/>
    <col min="3" max="3" width="11" style="5" customWidth="1"/>
    <col min="4" max="4" width="12.140625" style="5" customWidth="1"/>
    <col min="5" max="5" width="17.42578125" style="5" customWidth="1"/>
    <col min="6" max="6" width="12" style="5" customWidth="1"/>
    <col min="7" max="7" width="9.28515625" style="5" customWidth="1"/>
    <col min="8" max="8" width="7.42578125" style="5" customWidth="1"/>
  </cols>
  <sheetData>
    <row r="1" spans="1:9" s="6" customFormat="1" ht="18.75" customHeight="1" x14ac:dyDescent="0.2">
      <c r="A1" s="316" t="s">
        <v>283</v>
      </c>
      <c r="B1" s="316"/>
      <c r="C1" s="316"/>
      <c r="D1" s="316"/>
      <c r="E1" s="316"/>
      <c r="F1" s="316"/>
      <c r="G1" s="1"/>
      <c r="H1" s="1"/>
      <c r="I1" s="36"/>
    </row>
    <row r="2" spans="1:9" ht="17.25" customHeight="1" x14ac:dyDescent="0.2">
      <c r="A2" s="317" t="s">
        <v>181</v>
      </c>
      <c r="B2" s="317"/>
      <c r="C2" s="317"/>
      <c r="D2" s="317"/>
      <c r="E2" s="317"/>
      <c r="F2" s="317"/>
      <c r="G2" s="2"/>
      <c r="H2" s="2"/>
      <c r="I2" s="36"/>
    </row>
    <row r="3" spans="1:9" x14ac:dyDescent="0.2">
      <c r="A3" s="79" t="s">
        <v>29</v>
      </c>
      <c r="B3" s="69" t="s">
        <v>31</v>
      </c>
      <c r="C3" s="70" t="s">
        <v>32</v>
      </c>
      <c r="D3" s="70" t="s">
        <v>33</v>
      </c>
      <c r="E3" s="70" t="s">
        <v>34</v>
      </c>
      <c r="F3" s="74" t="s">
        <v>18</v>
      </c>
      <c r="G3" s="2"/>
      <c r="H3" s="2"/>
      <c r="I3" s="36"/>
    </row>
    <row r="4" spans="1:9" ht="20.25" customHeight="1" x14ac:dyDescent="0.2">
      <c r="A4" s="313" t="s">
        <v>4</v>
      </c>
      <c r="B4" s="114" t="s">
        <v>155</v>
      </c>
      <c r="C4" s="207">
        <v>1</v>
      </c>
      <c r="D4" s="207">
        <v>0</v>
      </c>
      <c r="E4" s="207">
        <v>0</v>
      </c>
      <c r="F4" s="208">
        <f t="shared" ref="F4:F26" si="0">SUM(C4:E4)</f>
        <v>1</v>
      </c>
      <c r="G4" s="3"/>
      <c r="H4" s="3"/>
      <c r="I4" s="36"/>
    </row>
    <row r="5" spans="1:9" ht="20.25" customHeight="1" x14ac:dyDescent="0.2">
      <c r="A5" s="313"/>
      <c r="B5" s="112" t="s">
        <v>35</v>
      </c>
      <c r="C5" s="207">
        <v>1</v>
      </c>
      <c r="D5" s="207">
        <v>0</v>
      </c>
      <c r="E5" s="207">
        <v>0</v>
      </c>
      <c r="F5" s="208">
        <f t="shared" si="0"/>
        <v>1</v>
      </c>
      <c r="G5" s="3"/>
      <c r="H5" s="3"/>
      <c r="I5" s="36"/>
    </row>
    <row r="6" spans="1:9" ht="20.25" customHeight="1" x14ac:dyDescent="0.2">
      <c r="A6" s="313"/>
      <c r="B6" s="112" t="s">
        <v>156</v>
      </c>
      <c r="C6" s="207">
        <v>5</v>
      </c>
      <c r="D6" s="207">
        <v>0</v>
      </c>
      <c r="E6" s="207">
        <v>0</v>
      </c>
      <c r="F6" s="208">
        <f t="shared" si="0"/>
        <v>5</v>
      </c>
      <c r="G6" s="3"/>
      <c r="H6" s="3"/>
      <c r="I6" s="36"/>
    </row>
    <row r="7" spans="1:9" ht="20.25" customHeight="1" x14ac:dyDescent="0.2">
      <c r="A7" s="313"/>
      <c r="B7" s="112" t="s">
        <v>157</v>
      </c>
      <c r="C7" s="207">
        <v>17</v>
      </c>
      <c r="D7" s="207">
        <v>1</v>
      </c>
      <c r="E7" s="207">
        <v>0</v>
      </c>
      <c r="F7" s="208">
        <f t="shared" si="0"/>
        <v>18</v>
      </c>
      <c r="G7" s="3"/>
      <c r="H7" s="3"/>
      <c r="I7" s="36"/>
    </row>
    <row r="8" spans="1:9" ht="20.25" customHeight="1" x14ac:dyDescent="0.2">
      <c r="A8" s="313"/>
      <c r="B8" s="112" t="s">
        <v>298</v>
      </c>
      <c r="C8" s="207">
        <v>62</v>
      </c>
      <c r="D8" s="207">
        <v>0</v>
      </c>
      <c r="E8" s="207">
        <v>0</v>
      </c>
      <c r="F8" s="208">
        <f t="shared" si="0"/>
        <v>62</v>
      </c>
      <c r="G8" s="3"/>
      <c r="H8" s="3"/>
      <c r="I8" s="36"/>
    </row>
    <row r="9" spans="1:9" ht="20.25" customHeight="1" x14ac:dyDescent="0.2">
      <c r="A9" s="313"/>
      <c r="B9" s="112" t="s">
        <v>18</v>
      </c>
      <c r="C9" s="207">
        <f>SUM(C4:C8)</f>
        <v>86</v>
      </c>
      <c r="D9" s="207">
        <v>1</v>
      </c>
      <c r="E9" s="207">
        <v>0</v>
      </c>
      <c r="F9" s="208">
        <f t="shared" si="0"/>
        <v>87</v>
      </c>
      <c r="G9" s="3"/>
      <c r="H9" s="3"/>
      <c r="I9" s="36"/>
    </row>
    <row r="10" spans="1:9" ht="20.25" customHeight="1" x14ac:dyDescent="0.2">
      <c r="A10" s="313" t="s">
        <v>5</v>
      </c>
      <c r="B10" s="114" t="s">
        <v>155</v>
      </c>
      <c r="C10" s="207">
        <v>0</v>
      </c>
      <c r="D10" s="207">
        <v>0</v>
      </c>
      <c r="E10" s="207">
        <v>0</v>
      </c>
      <c r="F10" s="208">
        <f t="shared" si="0"/>
        <v>0</v>
      </c>
      <c r="G10" s="3"/>
      <c r="H10" s="3"/>
      <c r="I10" s="36"/>
    </row>
    <row r="11" spans="1:9" ht="20.25" customHeight="1" x14ac:dyDescent="0.2">
      <c r="A11" s="313"/>
      <c r="B11" s="112" t="s">
        <v>35</v>
      </c>
      <c r="C11" s="207">
        <v>0</v>
      </c>
      <c r="D11" s="207">
        <v>0</v>
      </c>
      <c r="E11" s="207">
        <v>0</v>
      </c>
      <c r="F11" s="208">
        <f t="shared" si="0"/>
        <v>0</v>
      </c>
      <c r="G11" s="3"/>
      <c r="H11" s="3"/>
      <c r="I11" s="36"/>
    </row>
    <row r="12" spans="1:9" ht="20.25" customHeight="1" x14ac:dyDescent="0.2">
      <c r="A12" s="313"/>
      <c r="B12" s="112" t="s">
        <v>156</v>
      </c>
      <c r="C12" s="207">
        <v>0</v>
      </c>
      <c r="D12" s="207">
        <v>0</v>
      </c>
      <c r="E12" s="207">
        <v>0</v>
      </c>
      <c r="F12" s="208">
        <f t="shared" si="0"/>
        <v>0</v>
      </c>
      <c r="G12" s="3"/>
      <c r="H12" s="3"/>
      <c r="I12" s="36"/>
    </row>
    <row r="13" spans="1:9" ht="20.25" customHeight="1" x14ac:dyDescent="0.2">
      <c r="A13" s="313"/>
      <c r="B13" s="112" t="s">
        <v>157</v>
      </c>
      <c r="C13" s="207">
        <v>50</v>
      </c>
      <c r="D13" s="207">
        <v>0</v>
      </c>
      <c r="E13" s="207">
        <v>0</v>
      </c>
      <c r="F13" s="208">
        <f t="shared" si="0"/>
        <v>50</v>
      </c>
      <c r="G13" s="3"/>
      <c r="H13" s="3"/>
      <c r="I13" s="36"/>
    </row>
    <row r="14" spans="1:9" ht="20.25" customHeight="1" x14ac:dyDescent="0.2">
      <c r="A14" s="313"/>
      <c r="B14" s="112" t="s">
        <v>298</v>
      </c>
      <c r="C14" s="207">
        <v>2</v>
      </c>
      <c r="D14" s="207">
        <v>0</v>
      </c>
      <c r="E14" s="207">
        <v>0</v>
      </c>
      <c r="F14" s="208">
        <f t="shared" si="0"/>
        <v>2</v>
      </c>
      <c r="G14" s="3"/>
      <c r="H14" s="3"/>
      <c r="I14" s="36"/>
    </row>
    <row r="15" spans="1:9" ht="20.25" customHeight="1" x14ac:dyDescent="0.2">
      <c r="A15" s="313"/>
      <c r="B15" s="112" t="s">
        <v>18</v>
      </c>
      <c r="C15" s="207">
        <f>SUM(C13:C14)</f>
        <v>52</v>
      </c>
      <c r="D15" s="207">
        <v>0</v>
      </c>
      <c r="E15" s="207">
        <v>0</v>
      </c>
      <c r="F15" s="208">
        <f t="shared" si="0"/>
        <v>52</v>
      </c>
      <c r="G15" s="3"/>
      <c r="H15" s="3"/>
      <c r="I15" s="36"/>
    </row>
    <row r="16" spans="1:9" ht="20.25" customHeight="1" x14ac:dyDescent="0.2">
      <c r="A16" s="313" t="s">
        <v>36</v>
      </c>
      <c r="B16" s="114" t="s">
        <v>155</v>
      </c>
      <c r="C16" s="207">
        <v>0</v>
      </c>
      <c r="D16" s="207">
        <v>0</v>
      </c>
      <c r="E16" s="207">
        <v>0</v>
      </c>
      <c r="F16" s="208">
        <f t="shared" si="0"/>
        <v>0</v>
      </c>
      <c r="G16" s="3"/>
      <c r="H16" s="3"/>
      <c r="I16" s="36"/>
    </row>
    <row r="17" spans="1:9" ht="20.25" customHeight="1" x14ac:dyDescent="0.2">
      <c r="A17" s="313"/>
      <c r="B17" s="112" t="s">
        <v>35</v>
      </c>
      <c r="C17" s="207">
        <v>0</v>
      </c>
      <c r="D17" s="207">
        <v>0</v>
      </c>
      <c r="E17" s="207">
        <v>0</v>
      </c>
      <c r="F17" s="208">
        <f t="shared" si="0"/>
        <v>0</v>
      </c>
      <c r="G17" s="3"/>
      <c r="H17" s="3"/>
      <c r="I17" s="36"/>
    </row>
    <row r="18" spans="1:9" ht="20.25" customHeight="1" x14ac:dyDescent="0.2">
      <c r="A18" s="313"/>
      <c r="B18" s="112" t="s">
        <v>156</v>
      </c>
      <c r="C18" s="207">
        <v>5</v>
      </c>
      <c r="D18" s="207">
        <v>0</v>
      </c>
      <c r="E18" s="207">
        <v>0</v>
      </c>
      <c r="F18" s="208">
        <f t="shared" si="0"/>
        <v>5</v>
      </c>
      <c r="G18" s="3"/>
      <c r="H18" s="3"/>
      <c r="I18" s="36"/>
    </row>
    <row r="19" spans="1:9" ht="20.25" customHeight="1" x14ac:dyDescent="0.2">
      <c r="A19" s="313"/>
      <c r="B19" s="112" t="s">
        <v>157</v>
      </c>
      <c r="C19" s="207">
        <v>17</v>
      </c>
      <c r="D19" s="207">
        <v>0</v>
      </c>
      <c r="E19" s="207">
        <v>0</v>
      </c>
      <c r="F19" s="208">
        <f t="shared" si="0"/>
        <v>17</v>
      </c>
      <c r="G19" s="3"/>
      <c r="H19" s="3"/>
      <c r="I19" s="36"/>
    </row>
    <row r="20" spans="1:9" ht="20.25" customHeight="1" x14ac:dyDescent="0.2">
      <c r="A20" s="313"/>
      <c r="B20" s="112" t="s">
        <v>298</v>
      </c>
      <c r="C20" s="207">
        <v>54</v>
      </c>
      <c r="D20" s="207">
        <v>1</v>
      </c>
      <c r="E20" s="207">
        <v>0</v>
      </c>
      <c r="F20" s="208">
        <f t="shared" si="0"/>
        <v>55</v>
      </c>
      <c r="G20" s="3"/>
      <c r="H20" s="3"/>
      <c r="I20" s="36"/>
    </row>
    <row r="21" spans="1:9" ht="20.25" customHeight="1" x14ac:dyDescent="0.2">
      <c r="A21" s="313"/>
      <c r="B21" s="112" t="s">
        <v>18</v>
      </c>
      <c r="C21" s="207">
        <f>SUM(C16:C20)</f>
        <v>76</v>
      </c>
      <c r="D21" s="207">
        <v>1</v>
      </c>
      <c r="E21" s="207">
        <v>0</v>
      </c>
      <c r="F21" s="208">
        <f t="shared" si="0"/>
        <v>77</v>
      </c>
      <c r="G21" s="3"/>
      <c r="H21" s="3"/>
      <c r="I21" s="36"/>
    </row>
    <row r="22" spans="1:9" ht="20.25" customHeight="1" x14ac:dyDescent="0.2">
      <c r="A22" s="313" t="s">
        <v>7</v>
      </c>
      <c r="B22" s="114" t="s">
        <v>155</v>
      </c>
      <c r="C22" s="207">
        <v>0</v>
      </c>
      <c r="D22" s="207">
        <v>0</v>
      </c>
      <c r="E22" s="207">
        <v>0</v>
      </c>
      <c r="F22" s="208">
        <f t="shared" si="0"/>
        <v>0</v>
      </c>
      <c r="G22" s="3"/>
      <c r="H22" s="3"/>
      <c r="I22" s="36"/>
    </row>
    <row r="23" spans="1:9" ht="20.25" customHeight="1" x14ac:dyDescent="0.2">
      <c r="A23" s="313"/>
      <c r="B23" s="112" t="s">
        <v>35</v>
      </c>
      <c r="C23" s="207">
        <v>0</v>
      </c>
      <c r="D23" s="207">
        <v>0</v>
      </c>
      <c r="E23" s="207">
        <v>0</v>
      </c>
      <c r="F23" s="208">
        <f t="shared" si="0"/>
        <v>0</v>
      </c>
      <c r="G23" s="3"/>
      <c r="H23" s="3"/>
      <c r="I23" s="36"/>
    </row>
    <row r="24" spans="1:9" ht="20.25" customHeight="1" x14ac:dyDescent="0.2">
      <c r="A24" s="313"/>
      <c r="B24" s="112" t="s">
        <v>156</v>
      </c>
      <c r="C24" s="207">
        <v>5</v>
      </c>
      <c r="D24" s="207">
        <v>0</v>
      </c>
      <c r="E24" s="207">
        <v>0</v>
      </c>
      <c r="F24" s="208">
        <f t="shared" si="0"/>
        <v>5</v>
      </c>
      <c r="G24" s="3"/>
      <c r="H24" s="3"/>
      <c r="I24" s="36"/>
    </row>
    <row r="25" spans="1:9" ht="20.25" customHeight="1" x14ac:dyDescent="0.2">
      <c r="A25" s="313"/>
      <c r="B25" s="112" t="s">
        <v>157</v>
      </c>
      <c r="C25" s="207">
        <v>45</v>
      </c>
      <c r="D25" s="207">
        <v>0</v>
      </c>
      <c r="E25" s="207">
        <v>0</v>
      </c>
      <c r="F25" s="208">
        <f t="shared" si="0"/>
        <v>45</v>
      </c>
      <c r="G25" s="3"/>
      <c r="H25" s="3"/>
      <c r="I25" s="36"/>
    </row>
    <row r="26" spans="1:9" ht="20.25" customHeight="1" x14ac:dyDescent="0.2">
      <c r="A26" s="313"/>
      <c r="B26" s="112" t="s">
        <v>298</v>
      </c>
      <c r="C26" s="207">
        <v>58</v>
      </c>
      <c r="D26" s="207">
        <v>0</v>
      </c>
      <c r="E26" s="207">
        <v>0</v>
      </c>
      <c r="F26" s="208">
        <f t="shared" si="0"/>
        <v>58</v>
      </c>
      <c r="G26" s="3"/>
      <c r="H26" s="3"/>
      <c r="I26" s="36"/>
    </row>
    <row r="27" spans="1:9" ht="20.25" customHeight="1" x14ac:dyDescent="0.2">
      <c r="A27" s="313"/>
      <c r="B27" s="112" t="s">
        <v>18</v>
      </c>
      <c r="C27" s="207">
        <f>SUM(C24:C26)</f>
        <v>108</v>
      </c>
      <c r="D27" s="207">
        <v>0</v>
      </c>
      <c r="E27" s="207">
        <v>0</v>
      </c>
      <c r="F27" s="208">
        <v>108</v>
      </c>
      <c r="G27" s="3"/>
      <c r="H27" s="3"/>
      <c r="I27" s="36"/>
    </row>
    <row r="28" spans="1:9" ht="20.25" customHeight="1" x14ac:dyDescent="0.2">
      <c r="A28" s="313" t="s">
        <v>8</v>
      </c>
      <c r="B28" s="114" t="s">
        <v>155</v>
      </c>
      <c r="C28" s="207">
        <v>0</v>
      </c>
      <c r="D28" s="207">
        <v>0</v>
      </c>
      <c r="E28" s="207">
        <v>0</v>
      </c>
      <c r="F28" s="208">
        <f t="shared" ref="F28:F33" si="1">SUM(C28:E28)</f>
        <v>0</v>
      </c>
      <c r="G28" s="3"/>
      <c r="H28" s="3"/>
      <c r="I28" s="36"/>
    </row>
    <row r="29" spans="1:9" ht="20.25" customHeight="1" x14ac:dyDescent="0.2">
      <c r="A29" s="313"/>
      <c r="B29" s="112" t="s">
        <v>35</v>
      </c>
      <c r="C29" s="207">
        <v>47</v>
      </c>
      <c r="D29" s="207">
        <v>0</v>
      </c>
      <c r="E29" s="207">
        <v>0</v>
      </c>
      <c r="F29" s="208">
        <f t="shared" si="1"/>
        <v>47</v>
      </c>
      <c r="G29" s="3"/>
      <c r="H29" s="3"/>
      <c r="I29" s="36"/>
    </row>
    <row r="30" spans="1:9" ht="20.25" customHeight="1" x14ac:dyDescent="0.2">
      <c r="A30" s="313"/>
      <c r="B30" s="112" t="s">
        <v>156</v>
      </c>
      <c r="C30" s="207">
        <v>19</v>
      </c>
      <c r="D30" s="207">
        <v>0</v>
      </c>
      <c r="E30" s="207">
        <v>4</v>
      </c>
      <c r="F30" s="208">
        <f t="shared" si="1"/>
        <v>23</v>
      </c>
      <c r="G30" s="3"/>
      <c r="H30" s="3"/>
      <c r="I30" s="36"/>
    </row>
    <row r="31" spans="1:9" ht="20.25" customHeight="1" x14ac:dyDescent="0.2">
      <c r="A31" s="313"/>
      <c r="B31" s="112" t="s">
        <v>157</v>
      </c>
      <c r="C31" s="207">
        <v>536</v>
      </c>
      <c r="D31" s="207">
        <v>0</v>
      </c>
      <c r="E31" s="207">
        <v>0</v>
      </c>
      <c r="F31" s="208">
        <f t="shared" si="1"/>
        <v>536</v>
      </c>
      <c r="G31" s="3"/>
      <c r="H31" s="3"/>
      <c r="I31" s="36"/>
    </row>
    <row r="32" spans="1:9" ht="20.25" customHeight="1" x14ac:dyDescent="0.2">
      <c r="A32" s="313"/>
      <c r="B32" s="112" t="s">
        <v>298</v>
      </c>
      <c r="C32" s="207">
        <v>205</v>
      </c>
      <c r="D32" s="207">
        <v>0</v>
      </c>
      <c r="E32" s="207">
        <v>0</v>
      </c>
      <c r="F32" s="208">
        <f t="shared" si="1"/>
        <v>205</v>
      </c>
      <c r="G32" s="3"/>
      <c r="H32" s="3"/>
      <c r="I32" s="36"/>
    </row>
    <row r="33" spans="1:9" ht="20.25" customHeight="1" x14ac:dyDescent="0.2">
      <c r="A33" s="313"/>
      <c r="B33" s="112" t="s">
        <v>18</v>
      </c>
      <c r="C33" s="207">
        <f>SUM(C29:C32)</f>
        <v>807</v>
      </c>
      <c r="D33" s="207">
        <v>0</v>
      </c>
      <c r="E33" s="207">
        <v>4</v>
      </c>
      <c r="F33" s="208">
        <f t="shared" si="1"/>
        <v>811</v>
      </c>
      <c r="G33" s="3"/>
      <c r="H33" s="3"/>
      <c r="I33" s="36"/>
    </row>
    <row r="34" spans="1:9" ht="21" customHeight="1" x14ac:dyDescent="0.2">
      <c r="C34" s="251"/>
      <c r="D34" s="251"/>
      <c r="E34" s="251"/>
      <c r="F34" s="251"/>
      <c r="I34" s="36"/>
    </row>
    <row r="35" spans="1:9" ht="21" customHeight="1" x14ac:dyDescent="0.2">
      <c r="I35" s="36"/>
    </row>
    <row r="36" spans="1:9" x14ac:dyDescent="0.2">
      <c r="I36" s="36"/>
    </row>
    <row r="37" spans="1:9" x14ac:dyDescent="0.2">
      <c r="I37" s="36"/>
    </row>
    <row r="38" spans="1:9" x14ac:dyDescent="0.2">
      <c r="I38" s="36"/>
    </row>
    <row r="39" spans="1:9" x14ac:dyDescent="0.2">
      <c r="I39" s="36"/>
    </row>
    <row r="40" spans="1:9" ht="21" customHeight="1" x14ac:dyDescent="0.2">
      <c r="I40" s="36"/>
    </row>
    <row r="41" spans="1:9" ht="21" customHeight="1" x14ac:dyDescent="0.2">
      <c r="I41" s="36"/>
    </row>
    <row r="42" spans="1:9" x14ac:dyDescent="0.2">
      <c r="I42" s="36"/>
    </row>
    <row r="43" spans="1:9" x14ac:dyDescent="0.2">
      <c r="I43" s="36"/>
    </row>
    <row r="44" spans="1:9" x14ac:dyDescent="0.2">
      <c r="I44" s="36"/>
    </row>
    <row r="45" spans="1:9" x14ac:dyDescent="0.2">
      <c r="I45" s="36"/>
    </row>
    <row r="46" spans="1:9" ht="21" customHeight="1" x14ac:dyDescent="0.2">
      <c r="I46" s="36"/>
    </row>
    <row r="47" spans="1:9" ht="21" customHeight="1" x14ac:dyDescent="0.2">
      <c r="I47" s="36"/>
    </row>
    <row r="48" spans="1:9" x14ac:dyDescent="0.2">
      <c r="I48" s="36"/>
    </row>
    <row r="49" spans="9:9" x14ac:dyDescent="0.2">
      <c r="I49" s="36"/>
    </row>
    <row r="50" spans="9:9" x14ac:dyDescent="0.2">
      <c r="I50" s="36"/>
    </row>
    <row r="51" spans="9:9" x14ac:dyDescent="0.2">
      <c r="I51" s="36"/>
    </row>
    <row r="52" spans="9:9" ht="21" customHeight="1" x14ac:dyDescent="0.2">
      <c r="I52" s="36"/>
    </row>
    <row r="53" spans="9:9" ht="21" customHeight="1" x14ac:dyDescent="0.2">
      <c r="I53" s="36"/>
    </row>
    <row r="54" spans="9:9" x14ac:dyDescent="0.2">
      <c r="I54" s="36"/>
    </row>
    <row r="55" spans="9:9" x14ac:dyDescent="0.2">
      <c r="I55" s="36"/>
    </row>
    <row r="56" spans="9:9" x14ac:dyDescent="0.2">
      <c r="I56" s="36"/>
    </row>
    <row r="57" spans="9:9" x14ac:dyDescent="0.2">
      <c r="I57" s="36"/>
    </row>
    <row r="58" spans="9:9" ht="21" customHeight="1" x14ac:dyDescent="0.2">
      <c r="I58" s="36"/>
    </row>
    <row r="59" spans="9:9" ht="21" customHeight="1" x14ac:dyDescent="0.2">
      <c r="I59" s="36"/>
    </row>
    <row r="60" spans="9:9" x14ac:dyDescent="0.2">
      <c r="I60" s="36"/>
    </row>
    <row r="61" spans="9:9" x14ac:dyDescent="0.2">
      <c r="I61" s="36"/>
    </row>
    <row r="62" spans="9:9" x14ac:dyDescent="0.2">
      <c r="I62" s="36"/>
    </row>
    <row r="63" spans="9:9" x14ac:dyDescent="0.2">
      <c r="I63" s="36"/>
    </row>
    <row r="64" spans="9:9" ht="21" customHeight="1" x14ac:dyDescent="0.2">
      <c r="I64" s="36"/>
    </row>
    <row r="65" spans="9:9" ht="21" customHeight="1" x14ac:dyDescent="0.2">
      <c r="I65" s="36"/>
    </row>
    <row r="66" spans="9:9" x14ac:dyDescent="0.2">
      <c r="I66" s="36"/>
    </row>
    <row r="67" spans="9:9" x14ac:dyDescent="0.2">
      <c r="I67" s="36"/>
    </row>
    <row r="68" spans="9:9" x14ac:dyDescent="0.2">
      <c r="I68" s="36"/>
    </row>
    <row r="69" spans="9:9" x14ac:dyDescent="0.2">
      <c r="I69" s="36"/>
    </row>
    <row r="70" spans="9:9" ht="21" customHeight="1" x14ac:dyDescent="0.2">
      <c r="I70" s="36"/>
    </row>
    <row r="71" spans="9:9" ht="21" customHeight="1" x14ac:dyDescent="0.2">
      <c r="I71" s="36"/>
    </row>
    <row r="72" spans="9:9" x14ac:dyDescent="0.2">
      <c r="I72" s="36"/>
    </row>
    <row r="73" spans="9:9" x14ac:dyDescent="0.2">
      <c r="I73" s="36"/>
    </row>
    <row r="74" spans="9:9" x14ac:dyDescent="0.2">
      <c r="I74" s="36"/>
    </row>
    <row r="75" spans="9:9" x14ac:dyDescent="0.2">
      <c r="I75" s="36"/>
    </row>
    <row r="76" spans="9:9" ht="21" customHeight="1" x14ac:dyDescent="0.2">
      <c r="I76" s="36"/>
    </row>
    <row r="77" spans="9:9" ht="21" customHeight="1" x14ac:dyDescent="0.2">
      <c r="I77" s="36"/>
    </row>
    <row r="78" spans="9:9" x14ac:dyDescent="0.2">
      <c r="I78" s="36"/>
    </row>
    <row r="79" spans="9:9" x14ac:dyDescent="0.2">
      <c r="I79" s="36"/>
    </row>
    <row r="80" spans="9:9" x14ac:dyDescent="0.2">
      <c r="I80" s="36"/>
    </row>
    <row r="81" spans="9:9" x14ac:dyDescent="0.2">
      <c r="I81" s="36"/>
    </row>
    <row r="82" spans="9:9" ht="21" customHeight="1" x14ac:dyDescent="0.2">
      <c r="I82" s="36"/>
    </row>
    <row r="83" spans="9:9" ht="21" customHeight="1" x14ac:dyDescent="0.2">
      <c r="I83" s="36"/>
    </row>
    <row r="84" spans="9:9" x14ac:dyDescent="0.2">
      <c r="I84" s="36"/>
    </row>
    <row r="85" spans="9:9" x14ac:dyDescent="0.2">
      <c r="I85" s="36"/>
    </row>
    <row r="86" spans="9:9" x14ac:dyDescent="0.2">
      <c r="I86" s="36"/>
    </row>
    <row r="87" spans="9:9" x14ac:dyDescent="0.2">
      <c r="I87" s="36"/>
    </row>
    <row r="88" spans="9:9" ht="21" customHeight="1" x14ac:dyDescent="0.2">
      <c r="I88" s="36"/>
    </row>
    <row r="89" spans="9:9" ht="21" customHeight="1" x14ac:dyDescent="0.2">
      <c r="I89" s="36"/>
    </row>
    <row r="90" spans="9:9" x14ac:dyDescent="0.2">
      <c r="I90" s="36"/>
    </row>
    <row r="91" spans="9:9" x14ac:dyDescent="0.2">
      <c r="I91" s="36"/>
    </row>
    <row r="92" spans="9:9" x14ac:dyDescent="0.2">
      <c r="I92" s="36"/>
    </row>
    <row r="93" spans="9:9" x14ac:dyDescent="0.2">
      <c r="I93" s="36"/>
    </row>
    <row r="94" spans="9:9" ht="21" customHeight="1" x14ac:dyDescent="0.2">
      <c r="I94" s="36"/>
    </row>
    <row r="95" spans="9:9" ht="21" customHeight="1" x14ac:dyDescent="0.2">
      <c r="I95" s="36"/>
    </row>
    <row r="96" spans="9:9" x14ac:dyDescent="0.2">
      <c r="I96" s="36"/>
    </row>
    <row r="97" spans="9:9" x14ac:dyDescent="0.2">
      <c r="I97" s="36"/>
    </row>
    <row r="98" spans="9:9" x14ac:dyDescent="0.2">
      <c r="I98" s="36"/>
    </row>
    <row r="99" spans="9:9" x14ac:dyDescent="0.2">
      <c r="I99" s="36"/>
    </row>
  </sheetData>
  <mergeCells count="7">
    <mergeCell ref="A16:A21"/>
    <mergeCell ref="A22:A27"/>
    <mergeCell ref="A28:A33"/>
    <mergeCell ref="A1:F1"/>
    <mergeCell ref="A2:F2"/>
    <mergeCell ref="A4:A9"/>
    <mergeCell ref="A10:A15"/>
  </mergeCells>
  <printOptions horizontalCentered="1" verticalCentered="1"/>
  <pageMargins left="0.75" right="0.75" top="1" bottom="1" header="0.5" footer="0.5"/>
  <pageSetup orientation="portrait" r:id="rId1"/>
  <headerFooter alignWithMargins="0">
    <oddFooter>&amp;C13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99"/>
  <sheetViews>
    <sheetView rightToLeft="1" workbookViewId="0">
      <selection activeCell="G9" sqref="G9"/>
    </sheetView>
  </sheetViews>
  <sheetFormatPr defaultRowHeight="12.75" x14ac:dyDescent="0.2"/>
  <cols>
    <col min="1" max="1" width="10.5703125" customWidth="1"/>
    <col min="2" max="2" width="11.85546875" customWidth="1"/>
    <col min="3" max="3" width="10.42578125" customWidth="1"/>
    <col min="4" max="4" width="12.42578125" customWidth="1"/>
    <col min="5" max="5" width="17.7109375" customWidth="1"/>
    <col min="6" max="6" width="11.85546875" customWidth="1"/>
  </cols>
  <sheetData>
    <row r="1" spans="1:10" ht="17.25" customHeight="1" x14ac:dyDescent="0.2">
      <c r="A1" s="316" t="s">
        <v>283</v>
      </c>
      <c r="B1" s="316"/>
      <c r="C1" s="316"/>
      <c r="D1" s="316"/>
      <c r="E1" s="316"/>
      <c r="F1" s="316"/>
      <c r="G1" s="8"/>
      <c r="H1" s="8"/>
      <c r="I1" s="8"/>
      <c r="J1" s="31"/>
    </row>
    <row r="2" spans="1:10" ht="21" x14ac:dyDescent="0.2">
      <c r="A2" s="319" t="s">
        <v>265</v>
      </c>
      <c r="B2" s="319"/>
      <c r="C2" s="7"/>
      <c r="D2" s="7"/>
      <c r="E2" s="7"/>
      <c r="F2" s="7"/>
      <c r="G2" s="320"/>
      <c r="H2" s="320"/>
      <c r="I2" s="320"/>
      <c r="J2" s="31"/>
    </row>
    <row r="3" spans="1:10" ht="21" x14ac:dyDescent="0.2">
      <c r="A3" s="79" t="s">
        <v>29</v>
      </c>
      <c r="B3" s="69" t="s">
        <v>31</v>
      </c>
      <c r="C3" s="70" t="s">
        <v>32</v>
      </c>
      <c r="D3" s="70" t="s">
        <v>33</v>
      </c>
      <c r="E3" s="70" t="s">
        <v>34</v>
      </c>
      <c r="F3" s="74" t="s">
        <v>18</v>
      </c>
      <c r="G3" s="3"/>
      <c r="H3" s="3"/>
      <c r="I3" s="3"/>
      <c r="J3" s="31"/>
    </row>
    <row r="4" spans="1:10" ht="21.75" customHeight="1" x14ac:dyDescent="0.2">
      <c r="A4" s="313" t="s">
        <v>9</v>
      </c>
      <c r="B4" s="80" t="s">
        <v>155</v>
      </c>
      <c r="C4" s="82">
        <v>0</v>
      </c>
      <c r="D4" s="82">
        <v>0</v>
      </c>
      <c r="E4" s="82">
        <v>0</v>
      </c>
      <c r="F4" s="117">
        <v>0</v>
      </c>
      <c r="G4" s="118"/>
      <c r="H4" s="3"/>
      <c r="I4" s="3"/>
      <c r="J4" s="31"/>
    </row>
    <row r="5" spans="1:10" ht="21" x14ac:dyDescent="0.2">
      <c r="A5" s="313"/>
      <c r="B5" s="81" t="s">
        <v>35</v>
      </c>
      <c r="C5" s="82">
        <v>20</v>
      </c>
      <c r="D5" s="82">
        <v>0</v>
      </c>
      <c r="E5" s="82">
        <v>0</v>
      </c>
      <c r="F5" s="117">
        <v>20</v>
      </c>
      <c r="G5" s="118"/>
      <c r="H5" s="3"/>
      <c r="I5" s="3"/>
      <c r="J5" s="31"/>
    </row>
    <row r="6" spans="1:10" ht="21" x14ac:dyDescent="0.2">
      <c r="A6" s="313"/>
      <c r="B6" s="81" t="s">
        <v>156</v>
      </c>
      <c r="C6" s="82">
        <v>18</v>
      </c>
      <c r="D6" s="82">
        <v>0</v>
      </c>
      <c r="E6" s="82">
        <v>0</v>
      </c>
      <c r="F6" s="117">
        <v>18</v>
      </c>
      <c r="G6" s="118"/>
      <c r="H6" s="3"/>
      <c r="I6" s="3"/>
      <c r="J6" s="31"/>
    </row>
    <row r="7" spans="1:10" ht="21" x14ac:dyDescent="0.2">
      <c r="A7" s="313"/>
      <c r="B7" s="81" t="s">
        <v>157</v>
      </c>
      <c r="C7" s="82">
        <v>16</v>
      </c>
      <c r="D7" s="82">
        <v>1</v>
      </c>
      <c r="E7" s="82">
        <v>1</v>
      </c>
      <c r="F7" s="117">
        <v>18</v>
      </c>
      <c r="G7" s="118"/>
      <c r="H7" s="3"/>
      <c r="I7" s="3"/>
      <c r="J7" s="31"/>
    </row>
    <row r="8" spans="1:10" ht="18.75" customHeight="1" x14ac:dyDescent="0.2">
      <c r="A8" s="313"/>
      <c r="B8" s="112" t="s">
        <v>298</v>
      </c>
      <c r="C8" s="82">
        <v>24</v>
      </c>
      <c r="D8" s="82">
        <v>1</v>
      </c>
      <c r="E8" s="82">
        <v>1</v>
      </c>
      <c r="F8" s="117">
        <v>26</v>
      </c>
      <c r="G8" s="118"/>
      <c r="H8" s="3"/>
      <c r="I8" s="3"/>
      <c r="J8" s="31"/>
    </row>
    <row r="9" spans="1:10" ht="17.25" customHeight="1" x14ac:dyDescent="0.2">
      <c r="A9" s="313"/>
      <c r="B9" s="81" t="s">
        <v>18</v>
      </c>
      <c r="C9" s="82">
        <f>SUM(C5:C8)</f>
        <v>78</v>
      </c>
      <c r="D9" s="82">
        <v>2</v>
      </c>
      <c r="E9" s="82">
        <v>2</v>
      </c>
      <c r="F9" s="117">
        <f>SUM(F4:F8)</f>
        <v>82</v>
      </c>
      <c r="G9" s="118"/>
      <c r="H9" s="3"/>
      <c r="I9" s="3"/>
      <c r="J9" s="31"/>
    </row>
    <row r="10" spans="1:10" ht="21" customHeight="1" x14ac:dyDescent="0.2">
      <c r="A10" s="303" t="s">
        <v>10</v>
      </c>
      <c r="B10" s="80" t="s">
        <v>155</v>
      </c>
      <c r="C10" s="82">
        <v>0</v>
      </c>
      <c r="D10" s="82">
        <v>0</v>
      </c>
      <c r="E10" s="82">
        <v>0</v>
      </c>
      <c r="F10" s="117">
        <v>0</v>
      </c>
      <c r="G10" s="118"/>
      <c r="H10" s="3"/>
      <c r="I10" s="3"/>
      <c r="J10" s="31"/>
    </row>
    <row r="11" spans="1:10" ht="21" x14ac:dyDescent="0.2">
      <c r="A11" s="318"/>
      <c r="B11" s="81" t="s">
        <v>35</v>
      </c>
      <c r="C11" s="82">
        <v>0</v>
      </c>
      <c r="D11" s="82">
        <v>0</v>
      </c>
      <c r="E11" s="82">
        <v>0</v>
      </c>
      <c r="F11" s="117">
        <v>0</v>
      </c>
      <c r="G11" s="118"/>
      <c r="H11" s="3"/>
      <c r="I11" s="3"/>
      <c r="J11" s="31"/>
    </row>
    <row r="12" spans="1:10" ht="21" x14ac:dyDescent="0.2">
      <c r="A12" s="318"/>
      <c r="B12" s="81" t="s">
        <v>156</v>
      </c>
      <c r="C12" s="82">
        <v>2</v>
      </c>
      <c r="D12" s="82">
        <v>0</v>
      </c>
      <c r="E12" s="82">
        <v>0</v>
      </c>
      <c r="F12" s="117">
        <v>2</v>
      </c>
      <c r="G12" s="118"/>
      <c r="H12" s="3"/>
      <c r="I12" s="3"/>
      <c r="J12" s="31"/>
    </row>
    <row r="13" spans="1:10" ht="21" x14ac:dyDescent="0.2">
      <c r="A13" s="318"/>
      <c r="B13" s="81" t="s">
        <v>157</v>
      </c>
      <c r="C13" s="82">
        <v>5</v>
      </c>
      <c r="D13" s="82">
        <v>0</v>
      </c>
      <c r="E13" s="82">
        <v>0</v>
      </c>
      <c r="F13" s="117">
        <v>5</v>
      </c>
      <c r="G13" s="118"/>
      <c r="H13" s="3"/>
      <c r="I13" s="3"/>
      <c r="J13" s="31"/>
    </row>
    <row r="14" spans="1:10" ht="18" customHeight="1" x14ac:dyDescent="0.2">
      <c r="A14" s="318"/>
      <c r="B14" s="112" t="s">
        <v>298</v>
      </c>
      <c r="C14" s="82">
        <v>4</v>
      </c>
      <c r="D14" s="82">
        <v>0</v>
      </c>
      <c r="E14" s="82">
        <v>0</v>
      </c>
      <c r="F14" s="117">
        <v>4</v>
      </c>
      <c r="G14" s="118"/>
      <c r="H14" s="3"/>
      <c r="I14" s="3"/>
      <c r="J14" s="31"/>
    </row>
    <row r="15" spans="1:10" ht="21" x14ac:dyDescent="0.2">
      <c r="A15" s="304"/>
      <c r="B15" s="81" t="s">
        <v>18</v>
      </c>
      <c r="C15" s="82">
        <f>SUM(C12:C14)</f>
        <v>11</v>
      </c>
      <c r="D15" s="82">
        <v>0</v>
      </c>
      <c r="E15" s="82">
        <v>0</v>
      </c>
      <c r="F15" s="117">
        <f>SUM(F12:F14)</f>
        <v>11</v>
      </c>
      <c r="G15" s="118"/>
      <c r="H15" s="3"/>
      <c r="I15" s="3"/>
      <c r="J15" s="31"/>
    </row>
    <row r="16" spans="1:10" ht="21" customHeight="1" x14ac:dyDescent="0.2">
      <c r="A16" s="303" t="s">
        <v>11</v>
      </c>
      <c r="B16" s="80" t="s">
        <v>155</v>
      </c>
      <c r="C16" s="82">
        <v>0</v>
      </c>
      <c r="D16" s="82">
        <v>0</v>
      </c>
      <c r="E16" s="82">
        <v>0</v>
      </c>
      <c r="F16" s="117">
        <v>0</v>
      </c>
      <c r="G16" s="118"/>
      <c r="H16" s="3"/>
      <c r="I16" s="3"/>
      <c r="J16" s="31"/>
    </row>
    <row r="17" spans="1:10" ht="21" x14ac:dyDescent="0.2">
      <c r="A17" s="318"/>
      <c r="B17" s="81" t="s">
        <v>35</v>
      </c>
      <c r="C17" s="82">
        <v>27</v>
      </c>
      <c r="D17" s="82">
        <v>0</v>
      </c>
      <c r="E17" s="82">
        <v>0</v>
      </c>
      <c r="F17" s="117">
        <f>SUM(C17:E17)</f>
        <v>27</v>
      </c>
      <c r="G17" s="118"/>
      <c r="H17" s="3"/>
      <c r="I17" s="3"/>
      <c r="J17" s="31"/>
    </row>
    <row r="18" spans="1:10" ht="21" x14ac:dyDescent="0.2">
      <c r="A18" s="318"/>
      <c r="B18" s="81" t="s">
        <v>156</v>
      </c>
      <c r="C18" s="82">
        <v>11</v>
      </c>
      <c r="D18" s="82">
        <v>0</v>
      </c>
      <c r="E18" s="82">
        <v>0</v>
      </c>
      <c r="F18" s="117">
        <f>SUM(C18:E18)</f>
        <v>11</v>
      </c>
      <c r="G18" s="118"/>
      <c r="H18" s="3"/>
      <c r="I18" s="3"/>
      <c r="J18" s="31"/>
    </row>
    <row r="19" spans="1:10" ht="21" x14ac:dyDescent="0.2">
      <c r="A19" s="318"/>
      <c r="B19" s="81" t="s">
        <v>157</v>
      </c>
      <c r="C19" s="82">
        <v>22</v>
      </c>
      <c r="D19" s="82">
        <v>0</v>
      </c>
      <c r="E19" s="82">
        <v>0</v>
      </c>
      <c r="F19" s="117">
        <f>SUM(C19:E19)</f>
        <v>22</v>
      </c>
      <c r="G19" s="118"/>
      <c r="H19" s="3"/>
      <c r="I19" s="3"/>
      <c r="J19" s="31"/>
    </row>
    <row r="20" spans="1:10" ht="19.5" customHeight="1" x14ac:dyDescent="0.2">
      <c r="A20" s="318"/>
      <c r="B20" s="112" t="s">
        <v>298</v>
      </c>
      <c r="C20" s="82">
        <v>49</v>
      </c>
      <c r="D20" s="82">
        <v>1</v>
      </c>
      <c r="E20" s="82">
        <v>0</v>
      </c>
      <c r="F20" s="117">
        <f>SUM(C20:E20)</f>
        <v>50</v>
      </c>
      <c r="G20" s="118"/>
      <c r="H20" s="3"/>
      <c r="I20" s="3"/>
      <c r="J20" s="31"/>
    </row>
    <row r="21" spans="1:10" ht="16.5" customHeight="1" x14ac:dyDescent="0.2">
      <c r="A21" s="304"/>
      <c r="B21" s="81" t="s">
        <v>18</v>
      </c>
      <c r="C21" s="82">
        <f>SUM(C17:C20)</f>
        <v>109</v>
      </c>
      <c r="D21" s="82">
        <v>1</v>
      </c>
      <c r="E21" s="82">
        <v>0</v>
      </c>
      <c r="F21" s="117">
        <f>SUM(F17:F20)</f>
        <v>110</v>
      </c>
      <c r="G21" s="118"/>
      <c r="H21" s="3"/>
      <c r="I21" s="3"/>
      <c r="J21" s="31"/>
    </row>
    <row r="22" spans="1:10" ht="21" customHeight="1" x14ac:dyDescent="0.2">
      <c r="A22" s="303" t="s">
        <v>12</v>
      </c>
      <c r="B22" s="80" t="s">
        <v>155</v>
      </c>
      <c r="C22" s="82">
        <v>0</v>
      </c>
      <c r="D22" s="82">
        <v>0</v>
      </c>
      <c r="E22" s="82">
        <v>0</v>
      </c>
      <c r="F22" s="117">
        <v>0</v>
      </c>
      <c r="G22" s="118"/>
      <c r="H22" s="3"/>
      <c r="I22" s="3"/>
      <c r="J22" s="31"/>
    </row>
    <row r="23" spans="1:10" ht="21" x14ac:dyDescent="0.2">
      <c r="A23" s="318"/>
      <c r="B23" s="81" t="s">
        <v>35</v>
      </c>
      <c r="C23" s="82">
        <v>2</v>
      </c>
      <c r="D23" s="82">
        <v>0</v>
      </c>
      <c r="E23" s="82">
        <v>0</v>
      </c>
      <c r="F23" s="117">
        <f>SUM(C23:E23)</f>
        <v>2</v>
      </c>
      <c r="G23" s="118"/>
      <c r="H23" s="3"/>
      <c r="I23" s="3"/>
      <c r="J23" s="31"/>
    </row>
    <row r="24" spans="1:10" ht="21" x14ac:dyDescent="0.2">
      <c r="A24" s="318"/>
      <c r="B24" s="81" t="s">
        <v>156</v>
      </c>
      <c r="C24" s="82">
        <v>2</v>
      </c>
      <c r="D24" s="82">
        <v>0</v>
      </c>
      <c r="E24" s="82">
        <v>0</v>
      </c>
      <c r="F24" s="117">
        <f>SUM(C24:E24)</f>
        <v>2</v>
      </c>
      <c r="G24" s="118"/>
      <c r="H24" s="3"/>
      <c r="I24" s="3"/>
      <c r="J24" s="31"/>
    </row>
    <row r="25" spans="1:10" ht="21" x14ac:dyDescent="0.2">
      <c r="A25" s="318"/>
      <c r="B25" s="81" t="s">
        <v>157</v>
      </c>
      <c r="C25" s="83">
        <v>108</v>
      </c>
      <c r="D25" s="82">
        <v>1</v>
      </c>
      <c r="E25" s="82">
        <v>0</v>
      </c>
      <c r="F25" s="201">
        <f>SUM(C25:E25)</f>
        <v>109</v>
      </c>
      <c r="G25" s="118"/>
      <c r="H25" s="3"/>
      <c r="I25" s="3"/>
      <c r="J25" s="31"/>
    </row>
    <row r="26" spans="1:10" ht="21" x14ac:dyDescent="0.2">
      <c r="A26" s="318"/>
      <c r="B26" s="112" t="s">
        <v>298</v>
      </c>
      <c r="C26" s="83">
        <v>181</v>
      </c>
      <c r="D26" s="82">
        <v>0</v>
      </c>
      <c r="E26" s="82">
        <v>0</v>
      </c>
      <c r="F26" s="201">
        <f>SUM(C26:E26)</f>
        <v>181</v>
      </c>
      <c r="G26" s="118"/>
      <c r="H26" s="3"/>
      <c r="I26" s="3"/>
      <c r="J26" s="31"/>
    </row>
    <row r="27" spans="1:10" ht="17.25" customHeight="1" x14ac:dyDescent="0.2">
      <c r="A27" s="304"/>
      <c r="B27" s="81" t="s">
        <v>18</v>
      </c>
      <c r="C27" s="83">
        <f>SUM(C22:C26)</f>
        <v>293</v>
      </c>
      <c r="D27" s="82">
        <v>1</v>
      </c>
      <c r="E27" s="82">
        <v>0</v>
      </c>
      <c r="F27" s="201">
        <f>SUM(F22:F26)</f>
        <v>294</v>
      </c>
      <c r="G27" s="118"/>
      <c r="H27" s="3"/>
      <c r="I27" s="3"/>
      <c r="J27" s="31"/>
    </row>
    <row r="28" spans="1:10" ht="21" customHeight="1" x14ac:dyDescent="0.2">
      <c r="A28" s="303" t="s">
        <v>13</v>
      </c>
      <c r="B28" s="80" t="s">
        <v>155</v>
      </c>
      <c r="C28" s="82">
        <v>1</v>
      </c>
      <c r="D28" s="82">
        <v>0</v>
      </c>
      <c r="E28" s="82">
        <v>0</v>
      </c>
      <c r="F28" s="117">
        <f t="shared" ref="F28:F33" si="0">SUM(C28:E28)</f>
        <v>1</v>
      </c>
      <c r="G28" s="118"/>
      <c r="H28" s="3"/>
      <c r="I28" s="3"/>
      <c r="J28" s="31"/>
    </row>
    <row r="29" spans="1:10" ht="21" x14ac:dyDescent="0.2">
      <c r="A29" s="318"/>
      <c r="B29" s="81" t="s">
        <v>35</v>
      </c>
      <c r="C29" s="82">
        <v>1</v>
      </c>
      <c r="D29" s="82">
        <v>0</v>
      </c>
      <c r="E29" s="82">
        <v>0</v>
      </c>
      <c r="F29" s="117">
        <f t="shared" si="0"/>
        <v>1</v>
      </c>
      <c r="G29" s="118"/>
      <c r="H29" s="3"/>
      <c r="I29" s="3"/>
      <c r="J29" s="31"/>
    </row>
    <row r="30" spans="1:10" ht="21" x14ac:dyDescent="0.2">
      <c r="A30" s="318"/>
      <c r="B30" s="81" t="s">
        <v>156</v>
      </c>
      <c r="C30" s="82">
        <v>0</v>
      </c>
      <c r="D30" s="82">
        <v>0</v>
      </c>
      <c r="E30" s="82">
        <v>0</v>
      </c>
      <c r="F30" s="117">
        <f t="shared" si="0"/>
        <v>0</v>
      </c>
      <c r="G30" s="118"/>
      <c r="H30" s="3"/>
      <c r="I30" s="3"/>
      <c r="J30" s="31"/>
    </row>
    <row r="31" spans="1:10" ht="21" x14ac:dyDescent="0.2">
      <c r="A31" s="318"/>
      <c r="B31" s="81" t="s">
        <v>157</v>
      </c>
      <c r="C31" s="82">
        <v>2</v>
      </c>
      <c r="D31" s="82">
        <v>0</v>
      </c>
      <c r="E31" s="82">
        <v>0</v>
      </c>
      <c r="F31" s="117">
        <f t="shared" si="0"/>
        <v>2</v>
      </c>
      <c r="G31" s="118"/>
      <c r="H31" s="3"/>
      <c r="I31" s="3"/>
      <c r="J31" s="31"/>
    </row>
    <row r="32" spans="1:10" ht="21" x14ac:dyDescent="0.2">
      <c r="A32" s="318"/>
      <c r="B32" s="112" t="s">
        <v>298</v>
      </c>
      <c r="C32" s="82">
        <v>8</v>
      </c>
      <c r="D32" s="82">
        <v>1</v>
      </c>
      <c r="E32" s="82">
        <v>0</v>
      </c>
      <c r="F32" s="117">
        <f t="shared" si="0"/>
        <v>9</v>
      </c>
      <c r="G32" s="118"/>
      <c r="H32" s="3"/>
      <c r="I32" s="3"/>
      <c r="J32" s="31"/>
    </row>
    <row r="33" spans="1:10" ht="16.5" customHeight="1" x14ac:dyDescent="0.2">
      <c r="A33" s="304"/>
      <c r="B33" s="81" t="s">
        <v>18</v>
      </c>
      <c r="C33" s="82">
        <f>SUM(C28:C32)</f>
        <v>12</v>
      </c>
      <c r="D33" s="82">
        <v>1</v>
      </c>
      <c r="E33" s="82">
        <v>0</v>
      </c>
      <c r="F33" s="117">
        <f t="shared" si="0"/>
        <v>13</v>
      </c>
      <c r="G33" s="252"/>
      <c r="H33" s="7"/>
      <c r="I33" s="7"/>
      <c r="J33" s="31"/>
    </row>
    <row r="34" spans="1:10" ht="21" customHeight="1" x14ac:dyDescent="0.2">
      <c r="A34" s="8"/>
      <c r="B34" s="8"/>
      <c r="C34" s="8"/>
      <c r="D34" s="8"/>
      <c r="E34" s="8"/>
      <c r="F34" s="252"/>
      <c r="G34" s="252"/>
      <c r="H34" s="7"/>
      <c r="I34" s="7"/>
      <c r="J34" s="31"/>
    </row>
    <row r="35" spans="1:10" ht="21" x14ac:dyDescent="0.2">
      <c r="A35" s="8"/>
      <c r="B35" s="8"/>
      <c r="C35" s="5"/>
      <c r="D35" s="8"/>
      <c r="E35" s="5"/>
      <c r="F35" s="5"/>
      <c r="G35" s="7"/>
      <c r="H35" s="7"/>
      <c r="I35" s="7"/>
      <c r="J35" s="31"/>
    </row>
    <row r="36" spans="1:10" ht="21" x14ac:dyDescent="0.2">
      <c r="A36" s="8"/>
      <c r="B36" s="8"/>
      <c r="C36" s="5"/>
      <c r="D36" s="8"/>
      <c r="E36" s="5"/>
      <c r="F36" s="5"/>
      <c r="G36" s="7"/>
      <c r="H36" s="7"/>
      <c r="I36" s="7"/>
      <c r="J36" s="31"/>
    </row>
    <row r="37" spans="1:10" ht="21" x14ac:dyDescent="0.2">
      <c r="A37" s="8"/>
      <c r="B37" s="8"/>
      <c r="C37" s="5"/>
      <c r="D37" s="8"/>
      <c r="E37" s="5"/>
      <c r="F37" s="5"/>
      <c r="G37" s="7"/>
      <c r="H37" s="7"/>
      <c r="I37" s="7"/>
      <c r="J37" s="31"/>
    </row>
    <row r="38" spans="1:10" ht="21" x14ac:dyDescent="0.2">
      <c r="A38" s="8"/>
      <c r="B38" s="8"/>
      <c r="C38" s="5"/>
      <c r="D38" s="8"/>
      <c r="E38" s="5"/>
      <c r="F38" s="5"/>
      <c r="G38" s="7"/>
      <c r="H38" s="7"/>
      <c r="I38" s="7"/>
      <c r="J38" s="31"/>
    </row>
    <row r="39" spans="1:10" x14ac:dyDescent="0.2">
      <c r="A39" s="8"/>
      <c r="B39" s="8"/>
      <c r="C39" s="8"/>
      <c r="D39" s="8"/>
      <c r="E39" s="8"/>
      <c r="F39" s="8"/>
      <c r="G39" s="7"/>
      <c r="H39" s="7"/>
      <c r="I39" s="7"/>
      <c r="J39" s="31"/>
    </row>
    <row r="40" spans="1:10" ht="12.75" customHeight="1" x14ac:dyDescent="0.2">
      <c r="A40" s="8"/>
      <c r="B40" s="8"/>
      <c r="C40" s="8"/>
      <c r="D40" s="8"/>
      <c r="E40" s="8"/>
      <c r="F40" s="8"/>
      <c r="G40" s="7"/>
      <c r="H40" s="7"/>
      <c r="I40" s="7"/>
      <c r="J40" s="31"/>
    </row>
    <row r="41" spans="1:10" x14ac:dyDescent="0.2">
      <c r="A41" s="8"/>
      <c r="B41" s="8"/>
      <c r="C41" s="8"/>
      <c r="D41" s="8"/>
      <c r="E41" s="8"/>
      <c r="F41" s="8"/>
      <c r="G41" s="7"/>
      <c r="H41" s="7"/>
      <c r="I41" s="7"/>
      <c r="J41" s="31"/>
    </row>
    <row r="42" spans="1:10" x14ac:dyDescent="0.2">
      <c r="A42" s="8"/>
      <c r="B42" s="8"/>
      <c r="C42" s="8"/>
      <c r="D42" s="8"/>
      <c r="E42" s="8"/>
      <c r="F42" s="8"/>
      <c r="G42" s="7"/>
      <c r="H42" s="7"/>
      <c r="I42" s="7"/>
      <c r="J42" s="31"/>
    </row>
    <row r="43" spans="1:10" x14ac:dyDescent="0.2">
      <c r="A43" s="8"/>
      <c r="B43" s="8"/>
      <c r="C43" s="8"/>
      <c r="D43" s="8"/>
      <c r="E43" s="8"/>
      <c r="F43" s="8"/>
      <c r="G43" s="7"/>
      <c r="H43" s="7"/>
      <c r="I43" s="7"/>
      <c r="J43" s="31"/>
    </row>
    <row r="44" spans="1:10" x14ac:dyDescent="0.2">
      <c r="A44" s="8"/>
      <c r="B44" s="8"/>
      <c r="C44" s="8"/>
      <c r="D44" s="8"/>
      <c r="E44" s="8"/>
      <c r="F44" s="8"/>
      <c r="G44" s="7"/>
      <c r="H44" s="7"/>
      <c r="I44" s="7"/>
      <c r="J44" s="31"/>
    </row>
    <row r="45" spans="1:10" x14ac:dyDescent="0.2">
      <c r="A45" s="8"/>
      <c r="B45" s="8"/>
      <c r="C45" s="8"/>
      <c r="D45" s="8"/>
      <c r="E45" s="8"/>
      <c r="F45" s="8"/>
      <c r="G45" s="7"/>
      <c r="H45" s="7"/>
      <c r="I45" s="7"/>
      <c r="J45" s="31"/>
    </row>
    <row r="46" spans="1:10" ht="12.75" customHeight="1" x14ac:dyDescent="0.2">
      <c r="A46" s="8"/>
      <c r="B46" s="8"/>
      <c r="C46" s="8"/>
      <c r="D46" s="8"/>
      <c r="E46" s="8"/>
      <c r="F46" s="8"/>
      <c r="G46" s="7"/>
      <c r="H46" s="7"/>
      <c r="I46" s="7"/>
      <c r="J46" s="31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31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31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31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31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31"/>
    </row>
    <row r="52" spans="1:10" ht="12.75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31"/>
    </row>
    <row r="53" spans="1:10" x14ac:dyDescent="0.2">
      <c r="A53" s="8"/>
      <c r="B53" s="8"/>
      <c r="C53" s="8"/>
      <c r="D53" s="8"/>
      <c r="E53" s="8"/>
      <c r="F53" s="8"/>
      <c r="J53" s="31"/>
    </row>
    <row r="54" spans="1:10" x14ac:dyDescent="0.2">
      <c r="J54" s="31"/>
    </row>
    <row r="55" spans="1:10" x14ac:dyDescent="0.2">
      <c r="J55" s="31"/>
    </row>
    <row r="56" spans="1:10" x14ac:dyDescent="0.2">
      <c r="J56" s="31"/>
    </row>
    <row r="57" spans="1:10" x14ac:dyDescent="0.2">
      <c r="J57" s="31"/>
    </row>
    <row r="58" spans="1:10" ht="12.75" customHeight="1" x14ac:dyDescent="0.2">
      <c r="J58" s="31"/>
    </row>
    <row r="59" spans="1:10" x14ac:dyDescent="0.2">
      <c r="J59" s="31"/>
    </row>
    <row r="60" spans="1:10" x14ac:dyDescent="0.2">
      <c r="J60" s="31"/>
    </row>
    <row r="61" spans="1:10" x14ac:dyDescent="0.2">
      <c r="J61" s="31"/>
    </row>
    <row r="62" spans="1:10" x14ac:dyDescent="0.2">
      <c r="J62" s="31"/>
    </row>
    <row r="63" spans="1:10" x14ac:dyDescent="0.2">
      <c r="J63" s="31"/>
    </row>
    <row r="64" spans="1:10" ht="12.75" customHeight="1" x14ac:dyDescent="0.2">
      <c r="J64" s="31"/>
    </row>
    <row r="65" spans="10:10" x14ac:dyDescent="0.2">
      <c r="J65" s="31"/>
    </row>
    <row r="66" spans="10:10" x14ac:dyDescent="0.2">
      <c r="J66" s="31"/>
    </row>
    <row r="67" spans="10:10" x14ac:dyDescent="0.2">
      <c r="J67" s="31"/>
    </row>
    <row r="68" spans="10:10" x14ac:dyDescent="0.2">
      <c r="J68" s="31"/>
    </row>
    <row r="69" spans="10:10" x14ac:dyDescent="0.2">
      <c r="J69" s="31"/>
    </row>
    <row r="70" spans="10:10" ht="12.75" customHeight="1" x14ac:dyDescent="0.2">
      <c r="J70" s="31"/>
    </row>
    <row r="71" spans="10:10" x14ac:dyDescent="0.2">
      <c r="J71" s="31"/>
    </row>
    <row r="72" spans="10:10" x14ac:dyDescent="0.2">
      <c r="J72" s="31"/>
    </row>
    <row r="73" spans="10:10" x14ac:dyDescent="0.2">
      <c r="J73" s="31"/>
    </row>
    <row r="74" spans="10:10" x14ac:dyDescent="0.2">
      <c r="J74" s="31"/>
    </row>
    <row r="75" spans="10:10" x14ac:dyDescent="0.2">
      <c r="J75" s="31"/>
    </row>
    <row r="76" spans="10:10" ht="12.75" customHeight="1" x14ac:dyDescent="0.2">
      <c r="J76" s="31"/>
    </row>
    <row r="77" spans="10:10" x14ac:dyDescent="0.2">
      <c r="J77" s="31"/>
    </row>
    <row r="78" spans="10:10" x14ac:dyDescent="0.2">
      <c r="J78" s="31"/>
    </row>
    <row r="79" spans="10:10" x14ac:dyDescent="0.2">
      <c r="J79" s="31"/>
    </row>
    <row r="80" spans="10:10" x14ac:dyDescent="0.2">
      <c r="J80" s="31"/>
    </row>
    <row r="81" spans="10:10" x14ac:dyDescent="0.2">
      <c r="J81" s="31"/>
    </row>
    <row r="82" spans="10:10" ht="12.75" customHeight="1" x14ac:dyDescent="0.2">
      <c r="J82" s="31"/>
    </row>
    <row r="83" spans="10:10" x14ac:dyDescent="0.2">
      <c r="J83" s="31"/>
    </row>
    <row r="84" spans="10:10" x14ac:dyDescent="0.2">
      <c r="J84" s="31"/>
    </row>
    <row r="85" spans="10:10" x14ac:dyDescent="0.2">
      <c r="J85" s="31"/>
    </row>
    <row r="86" spans="10:10" x14ac:dyDescent="0.2">
      <c r="J86" s="31"/>
    </row>
    <row r="87" spans="10:10" x14ac:dyDescent="0.2">
      <c r="J87" s="31"/>
    </row>
    <row r="88" spans="10:10" ht="12.75" customHeight="1" x14ac:dyDescent="0.2">
      <c r="J88" s="31"/>
    </row>
    <row r="89" spans="10:10" x14ac:dyDescent="0.2">
      <c r="J89" s="31"/>
    </row>
    <row r="90" spans="10:10" x14ac:dyDescent="0.2">
      <c r="J90" s="31"/>
    </row>
    <row r="91" spans="10:10" x14ac:dyDescent="0.2">
      <c r="J91" s="31"/>
    </row>
    <row r="92" spans="10:10" x14ac:dyDescent="0.2">
      <c r="J92" s="31"/>
    </row>
    <row r="93" spans="10:10" x14ac:dyDescent="0.2">
      <c r="J93" s="31"/>
    </row>
    <row r="94" spans="10:10" ht="12.75" customHeight="1" x14ac:dyDescent="0.2">
      <c r="J94" s="31"/>
    </row>
    <row r="95" spans="10:10" x14ac:dyDescent="0.2">
      <c r="J95" s="31"/>
    </row>
    <row r="96" spans="10:10" x14ac:dyDescent="0.2">
      <c r="J96" s="31"/>
    </row>
    <row r="97" spans="10:10" x14ac:dyDescent="0.2">
      <c r="J97" s="31"/>
    </row>
    <row r="98" spans="10:10" x14ac:dyDescent="0.2">
      <c r="J98" s="31"/>
    </row>
    <row r="99" spans="10:10" x14ac:dyDescent="0.2">
      <c r="J99" s="31"/>
    </row>
  </sheetData>
  <mergeCells count="8">
    <mergeCell ref="A1:F1"/>
    <mergeCell ref="A28:A33"/>
    <mergeCell ref="A2:B2"/>
    <mergeCell ref="G2:I2"/>
    <mergeCell ref="A4:A9"/>
    <mergeCell ref="A10:A15"/>
    <mergeCell ref="A16:A21"/>
    <mergeCell ref="A22:A27"/>
  </mergeCells>
  <printOptions horizontalCentered="1" verticalCentered="1"/>
  <pageMargins left="0.75" right="0.75" top="1.55" bottom="1" header="0.5" footer="0.5"/>
  <pageSetup paperSize="9" scale="95" orientation="portrait" r:id="rId1"/>
  <headerFooter alignWithMargins="0">
    <oddFooter>&amp;C14</oddFooter>
  </headerFooter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rightToLeft="1" workbookViewId="0">
      <selection activeCell="H7" sqref="H7"/>
    </sheetView>
  </sheetViews>
  <sheetFormatPr defaultRowHeight="12.75" x14ac:dyDescent="0.2"/>
  <cols>
    <col min="1" max="1" width="9.7109375" customWidth="1"/>
    <col min="2" max="2" width="11.7109375" customWidth="1"/>
    <col min="3" max="3" width="12.42578125" customWidth="1"/>
    <col min="4" max="4" width="11.85546875" customWidth="1"/>
    <col min="5" max="5" width="17" customWidth="1"/>
    <col min="6" max="6" width="11.85546875" style="17" customWidth="1"/>
  </cols>
  <sheetData>
    <row r="1" spans="1:8" ht="19.899999999999999" customHeight="1" x14ac:dyDescent="0.2">
      <c r="A1" s="316" t="s">
        <v>283</v>
      </c>
      <c r="B1" s="316"/>
      <c r="C1" s="316"/>
      <c r="D1" s="316"/>
      <c r="E1" s="316"/>
      <c r="F1" s="316"/>
    </row>
    <row r="2" spans="1:8" ht="18" customHeight="1" x14ac:dyDescent="0.2">
      <c r="A2" s="319" t="s">
        <v>265</v>
      </c>
      <c r="B2" s="319"/>
      <c r="C2" s="7"/>
      <c r="D2" s="7"/>
      <c r="E2" s="7"/>
      <c r="F2" s="7"/>
      <c r="G2" s="7"/>
      <c r="H2" s="7"/>
    </row>
    <row r="3" spans="1:8" ht="19.5" customHeight="1" x14ac:dyDescent="0.2">
      <c r="A3" s="197" t="s">
        <v>29</v>
      </c>
      <c r="B3" s="172" t="s">
        <v>31</v>
      </c>
      <c r="C3" s="199" t="s">
        <v>32</v>
      </c>
      <c r="D3" s="199" t="s">
        <v>33</v>
      </c>
      <c r="E3" s="199" t="s">
        <v>34</v>
      </c>
      <c r="F3" s="200" t="s">
        <v>18</v>
      </c>
      <c r="G3" s="320"/>
      <c r="H3" s="320"/>
    </row>
    <row r="4" spans="1:8" ht="18" customHeight="1" x14ac:dyDescent="0.2">
      <c r="A4" s="321" t="s">
        <v>39</v>
      </c>
      <c r="B4" s="114" t="s">
        <v>155</v>
      </c>
      <c r="C4" s="116">
        <v>1</v>
      </c>
      <c r="D4" s="116">
        <v>0</v>
      </c>
      <c r="E4" s="116">
        <v>0</v>
      </c>
      <c r="F4" s="201">
        <v>1</v>
      </c>
      <c r="G4" s="118"/>
      <c r="H4" s="127"/>
    </row>
    <row r="5" spans="1:8" ht="18" customHeight="1" x14ac:dyDescent="0.2">
      <c r="A5" s="321"/>
      <c r="B5" s="112" t="s">
        <v>35</v>
      </c>
      <c r="C5" s="116">
        <v>1</v>
      </c>
      <c r="D5" s="116">
        <v>0</v>
      </c>
      <c r="E5" s="116">
        <v>0</v>
      </c>
      <c r="F5" s="201">
        <v>1</v>
      </c>
      <c r="G5" s="118"/>
      <c r="H5" s="127"/>
    </row>
    <row r="6" spans="1:8" ht="18" customHeight="1" x14ac:dyDescent="0.2">
      <c r="A6" s="321"/>
      <c r="B6" s="112" t="s">
        <v>156</v>
      </c>
      <c r="C6" s="116">
        <v>0</v>
      </c>
      <c r="D6" s="116">
        <v>0</v>
      </c>
      <c r="E6" s="116">
        <v>0</v>
      </c>
      <c r="F6" s="201">
        <v>0</v>
      </c>
      <c r="G6" s="118"/>
      <c r="H6" s="127"/>
    </row>
    <row r="7" spans="1:8" ht="18" customHeight="1" x14ac:dyDescent="0.2">
      <c r="A7" s="321"/>
      <c r="B7" s="112" t="s">
        <v>157</v>
      </c>
      <c r="C7" s="116">
        <v>4</v>
      </c>
      <c r="D7" s="116">
        <v>0</v>
      </c>
      <c r="E7" s="116">
        <v>0</v>
      </c>
      <c r="F7" s="201">
        <f>SUM(C7:E7)</f>
        <v>4</v>
      </c>
      <c r="G7" s="118"/>
      <c r="H7" s="127"/>
    </row>
    <row r="8" spans="1:8" ht="18" customHeight="1" x14ac:dyDescent="0.2">
      <c r="A8" s="321"/>
      <c r="B8" s="112" t="s">
        <v>298</v>
      </c>
      <c r="C8" s="116">
        <v>3</v>
      </c>
      <c r="D8" s="116">
        <v>0</v>
      </c>
      <c r="E8" s="116">
        <v>0</v>
      </c>
      <c r="F8" s="201">
        <v>3</v>
      </c>
      <c r="G8" s="118"/>
      <c r="H8" s="127"/>
    </row>
    <row r="9" spans="1:8" ht="18" customHeight="1" x14ac:dyDescent="0.2">
      <c r="A9" s="321"/>
      <c r="B9" s="112" t="s">
        <v>18</v>
      </c>
      <c r="C9" s="116">
        <f>SUM(C4:C8)</f>
        <v>9</v>
      </c>
      <c r="D9" s="116">
        <v>0</v>
      </c>
      <c r="E9" s="116">
        <v>0</v>
      </c>
      <c r="F9" s="201">
        <f>SUM(F4:F8)</f>
        <v>9</v>
      </c>
      <c r="G9" s="118"/>
      <c r="H9" s="127"/>
    </row>
    <row r="10" spans="1:8" ht="18" customHeight="1" x14ac:dyDescent="0.2">
      <c r="A10" s="321" t="s">
        <v>37</v>
      </c>
      <c r="B10" s="114" t="s">
        <v>155</v>
      </c>
      <c r="C10" s="116">
        <v>0</v>
      </c>
      <c r="D10" s="116">
        <v>0</v>
      </c>
      <c r="E10" s="116">
        <v>0</v>
      </c>
      <c r="F10" s="201">
        <v>0</v>
      </c>
      <c r="G10" s="118"/>
      <c r="H10" s="127"/>
    </row>
    <row r="11" spans="1:8" ht="18" customHeight="1" x14ac:dyDescent="0.2">
      <c r="A11" s="321"/>
      <c r="B11" s="112" t="s">
        <v>35</v>
      </c>
      <c r="C11" s="116">
        <v>2</v>
      </c>
      <c r="D11" s="116">
        <v>0</v>
      </c>
      <c r="E11" s="116">
        <v>1</v>
      </c>
      <c r="F11" s="201">
        <f>SUM(C11:E11)</f>
        <v>3</v>
      </c>
      <c r="G11" s="118"/>
      <c r="H11" s="127"/>
    </row>
    <row r="12" spans="1:8" ht="18" customHeight="1" x14ac:dyDescent="0.2">
      <c r="A12" s="321"/>
      <c r="B12" s="112" t="s">
        <v>156</v>
      </c>
      <c r="C12" s="116">
        <v>0</v>
      </c>
      <c r="D12" s="116">
        <v>0</v>
      </c>
      <c r="E12" s="116">
        <v>0</v>
      </c>
      <c r="F12" s="201">
        <v>0</v>
      </c>
      <c r="G12" s="118"/>
      <c r="H12" s="127"/>
    </row>
    <row r="13" spans="1:8" ht="18" customHeight="1" x14ac:dyDescent="0.2">
      <c r="A13" s="321"/>
      <c r="B13" s="112" t="s">
        <v>157</v>
      </c>
      <c r="C13" s="116">
        <v>0</v>
      </c>
      <c r="D13" s="116">
        <v>0</v>
      </c>
      <c r="E13" s="116">
        <v>0</v>
      </c>
      <c r="F13" s="201">
        <v>0</v>
      </c>
      <c r="G13" s="118"/>
      <c r="H13" s="127"/>
    </row>
    <row r="14" spans="1:8" ht="18" customHeight="1" x14ac:dyDescent="0.2">
      <c r="A14" s="321"/>
      <c r="B14" s="112" t="s">
        <v>298</v>
      </c>
      <c r="C14" s="116">
        <v>0</v>
      </c>
      <c r="D14" s="116">
        <v>0</v>
      </c>
      <c r="E14" s="116">
        <v>0</v>
      </c>
      <c r="F14" s="201">
        <v>0</v>
      </c>
      <c r="G14" s="118"/>
      <c r="H14" s="127"/>
    </row>
    <row r="15" spans="1:8" ht="18" customHeight="1" x14ac:dyDescent="0.2">
      <c r="A15" s="321"/>
      <c r="B15" s="112" t="s">
        <v>18</v>
      </c>
      <c r="C15" s="116">
        <f>SUM(C10:C14)</f>
        <v>2</v>
      </c>
      <c r="D15" s="116">
        <v>0</v>
      </c>
      <c r="E15" s="116">
        <v>1</v>
      </c>
      <c r="F15" s="201">
        <f>SUM(F10:F14)</f>
        <v>3</v>
      </c>
      <c r="G15" s="118"/>
      <c r="H15" s="127"/>
    </row>
    <row r="16" spans="1:8" ht="18" customHeight="1" x14ac:dyDescent="0.2">
      <c r="A16" s="321" t="s">
        <v>16</v>
      </c>
      <c r="B16" s="114" t="s">
        <v>155</v>
      </c>
      <c r="C16" s="116">
        <v>1</v>
      </c>
      <c r="D16" s="116">
        <v>0</v>
      </c>
      <c r="E16" s="116">
        <v>0</v>
      </c>
      <c r="F16" s="201">
        <v>1</v>
      </c>
      <c r="G16" s="118"/>
      <c r="H16" s="127"/>
    </row>
    <row r="17" spans="1:8" ht="18" customHeight="1" x14ac:dyDescent="0.2">
      <c r="A17" s="321"/>
      <c r="B17" s="112" t="s">
        <v>35</v>
      </c>
      <c r="C17" s="116">
        <v>1</v>
      </c>
      <c r="D17" s="116">
        <v>0</v>
      </c>
      <c r="E17" s="116">
        <v>0</v>
      </c>
      <c r="F17" s="201">
        <v>1</v>
      </c>
      <c r="G17" s="118"/>
      <c r="H17" s="127"/>
    </row>
    <row r="18" spans="1:8" ht="18" customHeight="1" x14ac:dyDescent="0.2">
      <c r="A18" s="321"/>
      <c r="B18" s="112" t="s">
        <v>156</v>
      </c>
      <c r="C18" s="116">
        <v>3</v>
      </c>
      <c r="D18" s="116">
        <v>0</v>
      </c>
      <c r="E18" s="116">
        <v>0</v>
      </c>
      <c r="F18" s="201">
        <v>3</v>
      </c>
      <c r="G18" s="118"/>
      <c r="H18" s="127"/>
    </row>
    <row r="19" spans="1:8" ht="18" customHeight="1" x14ac:dyDescent="0.2">
      <c r="A19" s="321"/>
      <c r="B19" s="112" t="s">
        <v>157</v>
      </c>
      <c r="C19" s="116">
        <v>12</v>
      </c>
      <c r="D19" s="116">
        <v>0</v>
      </c>
      <c r="E19" s="116">
        <v>0</v>
      </c>
      <c r="F19" s="201">
        <v>12</v>
      </c>
      <c r="G19" s="118"/>
      <c r="H19" s="127"/>
    </row>
    <row r="20" spans="1:8" ht="18" customHeight="1" x14ac:dyDescent="0.2">
      <c r="A20" s="321"/>
      <c r="B20" s="112" t="s">
        <v>298</v>
      </c>
      <c r="C20" s="116">
        <v>10</v>
      </c>
      <c r="D20" s="116">
        <v>0</v>
      </c>
      <c r="E20" s="116">
        <v>0</v>
      </c>
      <c r="F20" s="201">
        <v>10</v>
      </c>
      <c r="G20" s="118"/>
      <c r="H20" s="127"/>
    </row>
    <row r="21" spans="1:8" ht="16.5" customHeight="1" x14ac:dyDescent="0.2">
      <c r="A21" s="321"/>
      <c r="B21" s="112" t="s">
        <v>18</v>
      </c>
      <c r="C21" s="116">
        <f>SUM(C16:C20)</f>
        <v>27</v>
      </c>
      <c r="D21" s="116">
        <v>0</v>
      </c>
      <c r="E21" s="116">
        <v>0</v>
      </c>
      <c r="F21" s="201">
        <f>SUM(F16:F20)</f>
        <v>27</v>
      </c>
      <c r="G21" s="118"/>
      <c r="H21" s="127"/>
    </row>
    <row r="22" spans="1:8" ht="18" customHeight="1" x14ac:dyDescent="0.2">
      <c r="A22" s="321" t="s">
        <v>38</v>
      </c>
      <c r="B22" s="114" t="s">
        <v>155</v>
      </c>
      <c r="C22" s="116">
        <v>2</v>
      </c>
      <c r="D22" s="116">
        <v>0</v>
      </c>
      <c r="E22" s="116">
        <v>0</v>
      </c>
      <c r="F22" s="201">
        <v>2</v>
      </c>
      <c r="G22" s="118"/>
      <c r="H22" s="127"/>
    </row>
    <row r="23" spans="1:8" ht="18" customHeight="1" x14ac:dyDescent="0.2">
      <c r="A23" s="321"/>
      <c r="B23" s="112" t="s">
        <v>35</v>
      </c>
      <c r="C23" s="116">
        <v>1</v>
      </c>
      <c r="D23" s="116">
        <v>0</v>
      </c>
      <c r="E23" s="116">
        <v>0</v>
      </c>
      <c r="F23" s="201">
        <v>1</v>
      </c>
      <c r="G23" s="118"/>
      <c r="H23" s="127"/>
    </row>
    <row r="24" spans="1:8" ht="18" customHeight="1" x14ac:dyDescent="0.2">
      <c r="A24" s="321"/>
      <c r="B24" s="112" t="s">
        <v>156</v>
      </c>
      <c r="C24" s="116">
        <v>1</v>
      </c>
      <c r="D24" s="116">
        <v>0</v>
      </c>
      <c r="E24" s="116">
        <v>0</v>
      </c>
      <c r="F24" s="201">
        <v>1</v>
      </c>
      <c r="G24" s="118"/>
      <c r="H24" s="127"/>
    </row>
    <row r="25" spans="1:8" ht="18" customHeight="1" x14ac:dyDescent="0.2">
      <c r="A25" s="321"/>
      <c r="B25" s="112" t="s">
        <v>157</v>
      </c>
      <c r="C25" s="116">
        <v>8</v>
      </c>
      <c r="D25" s="116">
        <v>1</v>
      </c>
      <c r="E25" s="116">
        <v>0</v>
      </c>
      <c r="F25" s="201">
        <v>9</v>
      </c>
      <c r="G25" s="118"/>
      <c r="H25" s="127"/>
    </row>
    <row r="26" spans="1:8" ht="18" customHeight="1" x14ac:dyDescent="0.2">
      <c r="A26" s="321"/>
      <c r="B26" s="112" t="s">
        <v>298</v>
      </c>
      <c r="C26" s="116">
        <v>24</v>
      </c>
      <c r="D26" s="116">
        <v>1</v>
      </c>
      <c r="E26" s="116">
        <v>0</v>
      </c>
      <c r="F26" s="201">
        <v>25</v>
      </c>
      <c r="G26" s="118"/>
      <c r="H26" s="127"/>
    </row>
    <row r="27" spans="1:8" ht="15" customHeight="1" x14ac:dyDescent="0.2">
      <c r="A27" s="321"/>
      <c r="B27" s="112" t="s">
        <v>18</v>
      </c>
      <c r="C27" s="116">
        <f>SUM(C22:C26)</f>
        <v>36</v>
      </c>
      <c r="D27" s="116">
        <v>2</v>
      </c>
      <c r="E27" s="116">
        <v>0</v>
      </c>
      <c r="F27" s="201">
        <f>SUM(F22:F26)</f>
        <v>38</v>
      </c>
      <c r="G27" s="118"/>
      <c r="H27" s="127"/>
    </row>
    <row r="28" spans="1:8" ht="18" customHeight="1" x14ac:dyDescent="0.2">
      <c r="A28" s="321" t="s">
        <v>17</v>
      </c>
      <c r="B28" s="114" t="s">
        <v>155</v>
      </c>
      <c r="C28" s="116">
        <v>0</v>
      </c>
      <c r="D28" s="116">
        <v>0</v>
      </c>
      <c r="E28" s="116">
        <v>0</v>
      </c>
      <c r="F28" s="201">
        <v>0</v>
      </c>
      <c r="G28" s="118"/>
      <c r="H28" s="127"/>
    </row>
    <row r="29" spans="1:8" ht="18" customHeight="1" x14ac:dyDescent="0.2">
      <c r="A29" s="321"/>
      <c r="B29" s="112" t="s">
        <v>35</v>
      </c>
      <c r="C29" s="116">
        <v>0</v>
      </c>
      <c r="D29" s="116">
        <v>0</v>
      </c>
      <c r="E29" s="116">
        <v>0</v>
      </c>
      <c r="F29" s="201">
        <v>0</v>
      </c>
      <c r="G29" s="118"/>
      <c r="H29" s="127"/>
    </row>
    <row r="30" spans="1:8" ht="18" customHeight="1" x14ac:dyDescent="0.2">
      <c r="A30" s="321"/>
      <c r="B30" s="112" t="s">
        <v>156</v>
      </c>
      <c r="C30" s="116">
        <v>0</v>
      </c>
      <c r="D30" s="116">
        <v>0</v>
      </c>
      <c r="E30" s="116">
        <v>0</v>
      </c>
      <c r="F30" s="201">
        <v>0</v>
      </c>
      <c r="G30" s="118"/>
      <c r="H30" s="127"/>
    </row>
    <row r="31" spans="1:8" ht="18" customHeight="1" x14ac:dyDescent="0.2">
      <c r="A31" s="321"/>
      <c r="B31" s="112" t="s">
        <v>157</v>
      </c>
      <c r="C31" s="115">
        <v>10</v>
      </c>
      <c r="D31" s="115">
        <v>0</v>
      </c>
      <c r="E31" s="115">
        <v>2</v>
      </c>
      <c r="F31" s="117">
        <f>SUM(C31:E31)</f>
        <v>12</v>
      </c>
      <c r="G31" s="253"/>
      <c r="H31" s="127"/>
    </row>
    <row r="32" spans="1:8" ht="18" customHeight="1" x14ac:dyDescent="0.2">
      <c r="A32" s="321"/>
      <c r="B32" s="112" t="s">
        <v>298</v>
      </c>
      <c r="C32" s="115">
        <v>18</v>
      </c>
      <c r="D32" s="116">
        <v>0</v>
      </c>
      <c r="E32" s="116">
        <v>0</v>
      </c>
      <c r="F32" s="117">
        <f>SUM(C32:E32)</f>
        <v>18</v>
      </c>
      <c r="G32" s="118"/>
      <c r="H32" s="127"/>
    </row>
    <row r="33" spans="1:8" ht="18" customHeight="1" x14ac:dyDescent="0.2">
      <c r="A33" s="321"/>
      <c r="B33" s="112" t="s">
        <v>18</v>
      </c>
      <c r="C33" s="115">
        <f>SUM(C31:C32)</f>
        <v>28</v>
      </c>
      <c r="D33" s="115">
        <f>SUM(D31:D32)</f>
        <v>0</v>
      </c>
      <c r="E33" s="115">
        <f>SUM(E31:E32)</f>
        <v>2</v>
      </c>
      <c r="F33" s="117">
        <f>SUM(F31:F32)</f>
        <v>30</v>
      </c>
      <c r="G33" s="118"/>
      <c r="H33" s="127"/>
    </row>
    <row r="34" spans="1:8" s="61" customFormat="1" ht="18" customHeight="1" x14ac:dyDescent="0.2">
      <c r="A34" s="321" t="s">
        <v>18</v>
      </c>
      <c r="B34" s="114" t="s">
        <v>155</v>
      </c>
      <c r="C34" s="115">
        <f>'4'!C4+'4'!C10+'4'!C16+'4'!C22+'4'!C28+ت4!C4+ت4!C10+ت4!C16+ت4!C22+ت4!C28+'4ح'!C4+'4ح'!C10+'4ح'!C16+'4ح'!C22+'4ح'!C28</f>
        <v>6</v>
      </c>
      <c r="D34" s="115">
        <f>'4'!D4+'4'!D10+'4'!D16+'4'!D22+'4'!D28+ت4!D4+ت4!D10+ت4!D16+ت4!D22+ت4!D28+'4ح'!D4+'4ح'!D10+'4ح'!D16+'4ح'!D22+'4ح'!D28</f>
        <v>0</v>
      </c>
      <c r="E34" s="115">
        <f>'4'!E4+'4'!E10+'4'!E16+'4'!E22+'4'!E28+ت4!E4+ت4!E10+ت4!E16+ت4!E22+ت4!E28+'4ح'!E4+'4ح'!E10+'4ح'!E16+'4ح'!E22+'4ح'!E28</f>
        <v>0</v>
      </c>
      <c r="F34" s="117">
        <f t="shared" ref="F34:F39" si="0">SUM(C34:E34)</f>
        <v>6</v>
      </c>
      <c r="G34" s="118"/>
      <c r="H34" s="118"/>
    </row>
    <row r="35" spans="1:8" s="61" customFormat="1" ht="18" customHeight="1" x14ac:dyDescent="0.2">
      <c r="A35" s="321"/>
      <c r="B35" s="112" t="s">
        <v>35</v>
      </c>
      <c r="C35" s="115">
        <f>'4'!C5+'4'!C11+'4'!C17+'4'!C23+'4'!C29+ت4!C5+ت4!C11+ت4!C17+ت4!C23+ت4!C29+'4ح'!C5+'4ح'!C11+'4ح'!C17+'4ح'!C23+'4ح'!C29</f>
        <v>103</v>
      </c>
      <c r="D35" s="115">
        <f>'4'!D5+'4'!D11+'4'!D17+'4'!D23+'4'!D29+ت4!D5+ت4!D11+ت4!D17+ت4!D23+ت4!D29+'4ح'!D5+'4ح'!D11+'4ح'!D17+'4ح'!D23+'4ح'!D29</f>
        <v>0</v>
      </c>
      <c r="E35" s="115">
        <f>'4'!E5+'4'!E11+'4'!E17+'4'!E23+'4'!E29+ت4!E5+ت4!E11+ت4!E17+ت4!E23+ت4!E29+'4ح'!E5+'4ح'!E11+'4ح'!E17+'4ح'!E23+'4ح'!E29</f>
        <v>1</v>
      </c>
      <c r="F35" s="117">
        <f t="shared" si="0"/>
        <v>104</v>
      </c>
      <c r="G35" s="118"/>
      <c r="H35" s="118"/>
    </row>
    <row r="36" spans="1:8" s="61" customFormat="1" ht="18" customHeight="1" x14ac:dyDescent="0.2">
      <c r="A36" s="321"/>
      <c r="B36" s="112" t="s">
        <v>156</v>
      </c>
      <c r="C36" s="115">
        <f>'4'!C6+'4'!C12+'4'!C18+'4'!C24+'4'!C30+ت4!C6+ت4!C12+ت4!C18+ت4!C24+ت4!C30+'4ح'!C6+'4ح'!C12+'4ح'!C18+'4ح'!C24+'4ح'!C30</f>
        <v>71</v>
      </c>
      <c r="D36" s="115">
        <f>'4'!D6+'4'!D12+'4'!D18+'4'!D24+'4'!D30+ت4!D6+ت4!D12+ت4!D18+ت4!D24+ت4!D30+'4ح'!D6+'4ح'!D12+'4ح'!D18+'4ح'!D24+'4ح'!D30</f>
        <v>0</v>
      </c>
      <c r="E36" s="115">
        <f>'4'!E6+'4'!E12+'4'!E18+'4'!E24+'4'!E30+ت4!E6+ت4!E12+ت4!E18+ت4!E24+ت4!E30+'4ح'!E6+'4ح'!E12+'4ح'!E18+'4ح'!E24+'4ح'!E30</f>
        <v>4</v>
      </c>
      <c r="F36" s="117">
        <f t="shared" si="0"/>
        <v>75</v>
      </c>
      <c r="G36" s="118"/>
      <c r="H36" s="118"/>
    </row>
    <row r="37" spans="1:8" s="61" customFormat="1" ht="18" customHeight="1" x14ac:dyDescent="0.2">
      <c r="A37" s="321"/>
      <c r="B37" s="112" t="s">
        <v>157</v>
      </c>
      <c r="C37" s="115">
        <f>'4'!C7+'4'!C13+'4'!C19+'4'!C25+'4'!C31+ت4!C7+ت4!C13+ت4!C19+ت4!C25+ت4!C31+'4ح'!C7+'4ح'!C13+'4ح'!C19+'4ح'!C25+'4ح'!C31</f>
        <v>852</v>
      </c>
      <c r="D37" s="115">
        <f>'4'!D7+'4'!D13+'4'!D19+'4'!D25+'4'!D31+ت4!D7+ت4!D13+ت4!D19+ت4!D25+ت4!D31+'4ح'!D7+'4ح'!D13+'4ح'!D19+'4ح'!D25+'4ح'!D31</f>
        <v>4</v>
      </c>
      <c r="E37" s="115">
        <f>'4'!E7+'4'!E13+'4'!E19+'4'!E25+'4'!E31+ت4!E7+ت4!E13+ت4!E19+ت4!E25+ت4!E31+'4ح'!E7+'4ح'!E13+'4ح'!E19+'4ح'!E25+'4ح'!E31</f>
        <v>3</v>
      </c>
      <c r="F37" s="117">
        <f t="shared" si="0"/>
        <v>859</v>
      </c>
      <c r="G37" s="118"/>
      <c r="H37" s="118"/>
    </row>
    <row r="38" spans="1:8" s="61" customFormat="1" ht="18" customHeight="1" x14ac:dyDescent="0.2">
      <c r="A38" s="321"/>
      <c r="B38" s="112" t="s">
        <v>298</v>
      </c>
      <c r="C38" s="115">
        <f>'4'!C8+'4'!C14+'4'!C20+'4'!C26+'4'!C32+ت4!C8+ت4!C14+ت4!C20+ت4!C26+ت4!C32+'4ح'!C8+'4ح'!C14+'4ح'!C20+'4ح'!C26+'4ح'!C32</f>
        <v>702</v>
      </c>
      <c r="D38" s="115">
        <f>'4'!D8+'4'!D14+'4'!D20+'4'!D26+'4'!D32+ت4!D8+ت4!D14+ت4!D20+ت4!D26+ت4!D32+'4ح'!D8+'4ح'!D14+'4ح'!D20+'4ح'!D26+'4ح'!D32</f>
        <v>5</v>
      </c>
      <c r="E38" s="115">
        <f>'4'!E8+'4'!E14+'4'!E20+'4'!E26+'4'!E32+ت4!E8+ت4!E14+ت4!E20+ت4!E26+ت4!E32+'4ح'!E8+'4ح'!E14+'4ح'!E20+'4ح'!E26+'4ح'!E32</f>
        <v>1</v>
      </c>
      <c r="F38" s="117">
        <f t="shared" si="0"/>
        <v>708</v>
      </c>
      <c r="G38" s="118"/>
      <c r="H38" s="118"/>
    </row>
    <row r="39" spans="1:8" s="61" customFormat="1" ht="18" customHeight="1" x14ac:dyDescent="0.2">
      <c r="A39" s="321"/>
      <c r="B39" s="112" t="s">
        <v>18</v>
      </c>
      <c r="C39" s="282">
        <f>'4'!C9+'4'!C15+'4'!C21+'4'!C27+'4'!C33+ت4!C9+ت4!C15+ت4!C21+ت4!C27+ت4!C33+'4ح'!C9+'4ح'!C15+'4ح'!C21+'4ح'!C27+'4ح'!C33</f>
        <v>1734</v>
      </c>
      <c r="D39" s="282">
        <f>'4'!D9+'4'!D15+'4'!D21+'4'!D27+'4'!D33+ت4!D9+ت4!D15+ت4!D21+ت4!D27+ت4!D33+'4ح'!D9+'4ح'!D15+'4ح'!D21+'4ح'!D27+'4ح'!D33</f>
        <v>9</v>
      </c>
      <c r="E39" s="282">
        <f>'4'!E9+'4'!E15+'4'!E21+'4'!E27+'4'!E33+ت4!E9+ت4!E15+ت4!E21+ت4!E27+ت4!E33+'4ح'!E9+'4ح'!E15+'4ح'!E21+'4ح'!E27+'4ح'!E33</f>
        <v>9</v>
      </c>
      <c r="F39" s="283">
        <f t="shared" si="0"/>
        <v>1752</v>
      </c>
      <c r="G39" s="118"/>
      <c r="H39" s="118"/>
    </row>
    <row r="40" spans="1:8" ht="15.75" customHeight="1" x14ac:dyDescent="0.2">
      <c r="A40" s="322"/>
      <c r="B40" s="322"/>
      <c r="C40" s="322"/>
      <c r="D40" s="133"/>
      <c r="E40" s="133"/>
      <c r="F40" s="104"/>
      <c r="G40" s="61"/>
    </row>
    <row r="41" spans="1:8" ht="12.75" customHeight="1" x14ac:dyDescent="0.2">
      <c r="F41" s="104"/>
      <c r="G41" s="61"/>
    </row>
    <row r="47" spans="1:8" ht="12.75" customHeight="1" x14ac:dyDescent="0.2"/>
    <row r="53" ht="12.75" customHeight="1" x14ac:dyDescent="0.2"/>
    <row r="59" ht="12.75" customHeight="1" x14ac:dyDescent="0.2"/>
    <row r="65" ht="12.75" customHeight="1" x14ac:dyDescent="0.2"/>
    <row r="71" ht="12.75" customHeight="1" x14ac:dyDescent="0.2"/>
    <row r="77" ht="12.75" customHeight="1" x14ac:dyDescent="0.2"/>
    <row r="83" ht="12.75" customHeight="1" x14ac:dyDescent="0.2"/>
    <row r="89" ht="12.75" customHeight="1" x14ac:dyDescent="0.2"/>
    <row r="95" ht="12.75" customHeight="1" x14ac:dyDescent="0.2"/>
    <row r="101" ht="12.75" customHeight="1" x14ac:dyDescent="0.2"/>
    <row r="107" ht="12.75" customHeight="1" x14ac:dyDescent="0.2"/>
    <row r="113" ht="12.75" customHeight="1" x14ac:dyDescent="0.2"/>
  </sheetData>
  <mergeCells count="10">
    <mergeCell ref="G3:H3"/>
    <mergeCell ref="A4:A9"/>
    <mergeCell ref="A10:A15"/>
    <mergeCell ref="A16:A21"/>
    <mergeCell ref="A22:A27"/>
    <mergeCell ref="A1:F1"/>
    <mergeCell ref="A28:A33"/>
    <mergeCell ref="A34:A39"/>
    <mergeCell ref="A40:C40"/>
    <mergeCell ref="A2:B2"/>
  </mergeCells>
  <printOptions horizontalCentered="1" verticalCentered="1"/>
  <pageMargins left="0.7" right="0.7" top="0.75" bottom="0.75" header="0.3" footer="0.3"/>
  <pageSetup paperSize="9" orientation="portrait" r:id="rId1"/>
  <headerFooter>
    <oddFooter>&amp;C15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7"/>
  <sheetViews>
    <sheetView rightToLeft="1" workbookViewId="0">
      <selection activeCell="K9" sqref="K9"/>
    </sheetView>
  </sheetViews>
  <sheetFormatPr defaultRowHeight="21" x14ac:dyDescent="0.2"/>
  <cols>
    <col min="1" max="1" width="12.7109375" style="9" customWidth="1"/>
    <col min="2" max="2" width="12.85546875" style="9" customWidth="1"/>
    <col min="3" max="4" width="12.140625" style="9" customWidth="1"/>
    <col min="5" max="5" width="11.85546875" style="9" customWidth="1"/>
    <col min="6" max="6" width="12.42578125" style="9" customWidth="1"/>
  </cols>
  <sheetData>
    <row r="1" spans="1:11" ht="18.75" customHeight="1" x14ac:dyDescent="0.2">
      <c r="A1" s="316" t="s">
        <v>308</v>
      </c>
      <c r="B1" s="316"/>
      <c r="C1" s="316"/>
      <c r="D1" s="316"/>
      <c r="E1" s="316"/>
      <c r="F1" s="316"/>
      <c r="G1" s="32"/>
    </row>
    <row r="2" spans="1:11" ht="12.75" customHeight="1" x14ac:dyDescent="0.2">
      <c r="A2" s="316" t="s">
        <v>40</v>
      </c>
      <c r="B2" s="316"/>
      <c r="C2" s="316"/>
      <c r="D2" s="316"/>
      <c r="E2" s="316"/>
      <c r="F2" s="316"/>
      <c r="G2" s="32"/>
    </row>
    <row r="3" spans="1:11" ht="15" customHeight="1" x14ac:dyDescent="0.2">
      <c r="A3" s="317" t="s">
        <v>182</v>
      </c>
      <c r="B3" s="317"/>
      <c r="C3" s="317"/>
      <c r="D3" s="317"/>
      <c r="E3" s="317"/>
      <c r="F3" s="78"/>
      <c r="G3" s="32"/>
    </row>
    <row r="4" spans="1:11" ht="17.25" customHeight="1" x14ac:dyDescent="0.2">
      <c r="A4" s="313" t="s">
        <v>29</v>
      </c>
      <c r="B4" s="305" t="s">
        <v>230</v>
      </c>
      <c r="C4" s="305" t="s">
        <v>22</v>
      </c>
      <c r="D4" s="314"/>
      <c r="E4" s="314"/>
      <c r="F4" s="314" t="s">
        <v>18</v>
      </c>
      <c r="G4" s="32"/>
      <c r="H4" s="61"/>
    </row>
    <row r="5" spans="1:11" ht="16.5" customHeight="1" x14ac:dyDescent="0.2">
      <c r="A5" s="313"/>
      <c r="B5" s="305"/>
      <c r="C5" s="241" t="s">
        <v>23</v>
      </c>
      <c r="D5" s="241" t="s">
        <v>311</v>
      </c>
      <c r="E5" s="74" t="s">
        <v>25</v>
      </c>
      <c r="F5" s="326"/>
      <c r="G5" s="32"/>
    </row>
    <row r="6" spans="1:11" ht="14.25" customHeight="1" x14ac:dyDescent="0.2">
      <c r="A6" s="323" t="s">
        <v>4</v>
      </c>
      <c r="B6" s="112" t="s">
        <v>41</v>
      </c>
      <c r="C6" s="254">
        <v>0</v>
      </c>
      <c r="D6" s="254">
        <v>0</v>
      </c>
      <c r="E6" s="254">
        <v>0</v>
      </c>
      <c r="F6" s="255">
        <f>C6+D6+E6</f>
        <v>0</v>
      </c>
      <c r="G6" s="32"/>
    </row>
    <row r="7" spans="1:11" ht="14.25" customHeight="1" x14ac:dyDescent="0.2">
      <c r="A7" s="324"/>
      <c r="B7" s="112" t="s">
        <v>42</v>
      </c>
      <c r="C7" s="254">
        <v>85</v>
      </c>
      <c r="D7" s="254">
        <v>2</v>
      </c>
      <c r="E7" s="254">
        <v>0</v>
      </c>
      <c r="F7" s="255">
        <f t="shared" ref="F7" si="0">C7+D7+E7</f>
        <v>87</v>
      </c>
      <c r="G7" s="32"/>
    </row>
    <row r="8" spans="1:11" ht="14.25" customHeight="1" x14ac:dyDescent="0.2">
      <c r="A8" s="325"/>
      <c r="B8" s="327" t="s">
        <v>18</v>
      </c>
      <c r="C8" s="328"/>
      <c r="D8" s="328"/>
      <c r="E8" s="329"/>
      <c r="F8" s="284">
        <f>F6+F7</f>
        <v>87</v>
      </c>
      <c r="G8" s="32"/>
    </row>
    <row r="9" spans="1:11" ht="14.25" customHeight="1" x14ac:dyDescent="0.2">
      <c r="A9" s="323" t="s">
        <v>5</v>
      </c>
      <c r="B9" s="112" t="s">
        <v>41</v>
      </c>
      <c r="C9" s="254">
        <v>0</v>
      </c>
      <c r="D9" s="254">
        <v>0</v>
      </c>
      <c r="E9" s="254">
        <v>0</v>
      </c>
      <c r="F9" s="255">
        <v>0</v>
      </c>
      <c r="G9" s="32"/>
    </row>
    <row r="10" spans="1:11" ht="14.25" customHeight="1" x14ac:dyDescent="0.2">
      <c r="A10" s="324"/>
      <c r="B10" s="112" t="s">
        <v>42</v>
      </c>
      <c r="C10" s="254">
        <v>52</v>
      </c>
      <c r="D10" s="254">
        <v>0</v>
      </c>
      <c r="E10" s="254">
        <v>0</v>
      </c>
      <c r="F10" s="255">
        <v>52</v>
      </c>
      <c r="G10" s="32"/>
    </row>
    <row r="11" spans="1:11" ht="14.25" customHeight="1" x14ac:dyDescent="0.2">
      <c r="A11" s="325"/>
      <c r="B11" s="327" t="s">
        <v>18</v>
      </c>
      <c r="C11" s="328"/>
      <c r="D11" s="328"/>
      <c r="E11" s="329"/>
      <c r="F11" s="284">
        <f>SUM(F9:F10)</f>
        <v>52</v>
      </c>
      <c r="G11" s="32"/>
    </row>
    <row r="12" spans="1:11" ht="14.25" customHeight="1" x14ac:dyDescent="0.2">
      <c r="A12" s="323" t="s">
        <v>36</v>
      </c>
      <c r="B12" s="112" t="s">
        <v>41</v>
      </c>
      <c r="C12" s="254">
        <v>10</v>
      </c>
      <c r="D12" s="254">
        <v>9</v>
      </c>
      <c r="E12" s="254">
        <v>0</v>
      </c>
      <c r="F12" s="255">
        <v>19</v>
      </c>
      <c r="G12" s="32"/>
    </row>
    <row r="13" spans="1:11" ht="14.25" customHeight="1" x14ac:dyDescent="0.2">
      <c r="A13" s="324"/>
      <c r="B13" s="112" t="s">
        <v>42</v>
      </c>
      <c r="C13" s="254">
        <v>57</v>
      </c>
      <c r="D13" s="254">
        <v>1</v>
      </c>
      <c r="E13" s="254">
        <v>0</v>
      </c>
      <c r="F13" s="255">
        <v>58</v>
      </c>
      <c r="G13" s="32"/>
    </row>
    <row r="14" spans="1:11" ht="14.25" customHeight="1" x14ac:dyDescent="0.2">
      <c r="A14" s="325"/>
      <c r="B14" s="327" t="s">
        <v>18</v>
      </c>
      <c r="C14" s="328"/>
      <c r="D14" s="328"/>
      <c r="E14" s="329"/>
      <c r="F14" s="284">
        <f>SUM(F12:F13)</f>
        <v>77</v>
      </c>
      <c r="G14" s="32"/>
    </row>
    <row r="15" spans="1:11" ht="14.25" customHeight="1" x14ac:dyDescent="0.2">
      <c r="A15" s="323" t="s">
        <v>166</v>
      </c>
      <c r="B15" s="112" t="s">
        <v>41</v>
      </c>
      <c r="C15" s="254">
        <v>3</v>
      </c>
      <c r="D15" s="254">
        <v>15</v>
      </c>
      <c r="E15" s="254">
        <v>0</v>
      </c>
      <c r="F15" s="255">
        <f>SUM(C15:E15)</f>
        <v>18</v>
      </c>
      <c r="G15" s="32"/>
    </row>
    <row r="16" spans="1:11" ht="14.25" customHeight="1" x14ac:dyDescent="0.2">
      <c r="A16" s="324"/>
      <c r="B16" s="112" t="s">
        <v>42</v>
      </c>
      <c r="C16" s="254">
        <v>9</v>
      </c>
      <c r="D16" s="254">
        <v>82</v>
      </c>
      <c r="E16" s="254">
        <v>1</v>
      </c>
      <c r="F16" s="255">
        <v>90</v>
      </c>
      <c r="G16" s="32"/>
      <c r="K16" s="126"/>
    </row>
    <row r="17" spans="1:11" ht="14.25" customHeight="1" x14ac:dyDescent="0.2">
      <c r="A17" s="325"/>
      <c r="B17" s="327" t="s">
        <v>18</v>
      </c>
      <c r="C17" s="328"/>
      <c r="D17" s="328"/>
      <c r="E17" s="329"/>
      <c r="F17" s="284">
        <f>SUM(F15:F16)</f>
        <v>108</v>
      </c>
      <c r="G17" s="32"/>
      <c r="H17" s="61"/>
    </row>
    <row r="18" spans="1:11" ht="14.25" customHeight="1" x14ac:dyDescent="0.2">
      <c r="A18" s="323" t="s">
        <v>292</v>
      </c>
      <c r="B18" s="112" t="s">
        <v>41</v>
      </c>
      <c r="C18" s="254">
        <v>70</v>
      </c>
      <c r="D18" s="254">
        <v>0</v>
      </c>
      <c r="E18" s="254">
        <v>0</v>
      </c>
      <c r="F18" s="255">
        <v>70</v>
      </c>
      <c r="G18" s="32"/>
      <c r="H18" s="288"/>
    </row>
    <row r="19" spans="1:11" ht="14.25" customHeight="1" x14ac:dyDescent="0.2">
      <c r="A19" s="324"/>
      <c r="B19" s="112" t="s">
        <v>42</v>
      </c>
      <c r="C19" s="254">
        <v>727</v>
      </c>
      <c r="D19" s="254">
        <v>85</v>
      </c>
      <c r="E19" s="254">
        <v>0</v>
      </c>
      <c r="F19" s="255">
        <v>741</v>
      </c>
      <c r="G19" s="32"/>
      <c r="H19" s="61"/>
    </row>
    <row r="20" spans="1:11" ht="14.25" customHeight="1" x14ac:dyDescent="0.2">
      <c r="A20" s="325"/>
      <c r="B20" s="327" t="s">
        <v>18</v>
      </c>
      <c r="C20" s="328"/>
      <c r="D20" s="328"/>
      <c r="E20" s="329"/>
      <c r="F20" s="284">
        <f>SUM(F18:F19)</f>
        <v>811</v>
      </c>
      <c r="G20" s="32"/>
      <c r="H20" s="61"/>
    </row>
    <row r="21" spans="1:11" ht="14.25" customHeight="1" x14ac:dyDescent="0.2">
      <c r="A21" s="323" t="s">
        <v>175</v>
      </c>
      <c r="B21" s="112" t="s">
        <v>41</v>
      </c>
      <c r="C21" s="254">
        <v>26</v>
      </c>
      <c r="D21" s="254">
        <v>29</v>
      </c>
      <c r="E21" s="254">
        <v>2</v>
      </c>
      <c r="F21" s="255">
        <v>54</v>
      </c>
      <c r="G21" s="32"/>
      <c r="H21" s="288"/>
      <c r="K21" s="126"/>
    </row>
    <row r="22" spans="1:11" ht="14.25" customHeight="1" x14ac:dyDescent="0.2">
      <c r="A22" s="324"/>
      <c r="B22" s="112" t="s">
        <v>42</v>
      </c>
      <c r="C22" s="254">
        <v>20</v>
      </c>
      <c r="D22" s="254">
        <v>8</v>
      </c>
      <c r="E22" s="254">
        <v>0</v>
      </c>
      <c r="F22" s="255">
        <f>SUM(C22:E22)</f>
        <v>28</v>
      </c>
      <c r="G22" s="32"/>
      <c r="H22" s="61"/>
    </row>
    <row r="23" spans="1:11" ht="14.25" customHeight="1" x14ac:dyDescent="0.2">
      <c r="A23" s="325"/>
      <c r="B23" s="327" t="s">
        <v>18</v>
      </c>
      <c r="C23" s="328"/>
      <c r="D23" s="328"/>
      <c r="E23" s="329"/>
      <c r="F23" s="284">
        <f>SUM(F21:F22)</f>
        <v>82</v>
      </c>
      <c r="G23" s="32"/>
    </row>
    <row r="24" spans="1:11" ht="14.25" customHeight="1" x14ac:dyDescent="0.2">
      <c r="A24" s="323" t="s">
        <v>10</v>
      </c>
      <c r="B24" s="112" t="s">
        <v>41</v>
      </c>
      <c r="C24" s="254">
        <v>5</v>
      </c>
      <c r="D24" s="254">
        <v>6</v>
      </c>
      <c r="E24" s="254">
        <v>0</v>
      </c>
      <c r="F24" s="255">
        <f>SUM(C24:E24)</f>
        <v>11</v>
      </c>
      <c r="G24" s="32"/>
    </row>
    <row r="25" spans="1:11" ht="14.25" customHeight="1" x14ac:dyDescent="0.2">
      <c r="A25" s="324"/>
      <c r="B25" s="112" t="s">
        <v>42</v>
      </c>
      <c r="C25" s="254">
        <v>0</v>
      </c>
      <c r="D25" s="254">
        <v>0</v>
      </c>
      <c r="E25" s="254">
        <v>0</v>
      </c>
      <c r="F25" s="255">
        <v>0</v>
      </c>
      <c r="G25" s="32"/>
    </row>
    <row r="26" spans="1:11" ht="14.25" customHeight="1" x14ac:dyDescent="0.2">
      <c r="A26" s="325"/>
      <c r="B26" s="327" t="s">
        <v>18</v>
      </c>
      <c r="C26" s="328"/>
      <c r="D26" s="328"/>
      <c r="E26" s="329"/>
      <c r="F26" s="284">
        <f>SUM(F24:F25)</f>
        <v>11</v>
      </c>
      <c r="G26" s="32"/>
    </row>
    <row r="27" spans="1:11" ht="14.25" customHeight="1" x14ac:dyDescent="0.2">
      <c r="A27" s="323" t="s">
        <v>11</v>
      </c>
      <c r="B27" s="112" t="s">
        <v>41</v>
      </c>
      <c r="C27" s="254">
        <v>89</v>
      </c>
      <c r="D27" s="254">
        <v>19</v>
      </c>
      <c r="E27" s="254">
        <v>0</v>
      </c>
      <c r="F27" s="255">
        <f>SUM(C27:E27)</f>
        <v>108</v>
      </c>
      <c r="G27" s="32"/>
    </row>
    <row r="28" spans="1:11" ht="14.25" customHeight="1" x14ac:dyDescent="0.2">
      <c r="A28" s="324"/>
      <c r="B28" s="112" t="s">
        <v>42</v>
      </c>
      <c r="C28" s="254">
        <v>2</v>
      </c>
      <c r="D28" s="254">
        <v>0</v>
      </c>
      <c r="E28" s="254">
        <v>0</v>
      </c>
      <c r="F28" s="255">
        <f>SUM(C28:E28)</f>
        <v>2</v>
      </c>
      <c r="G28" s="32"/>
    </row>
    <row r="29" spans="1:11" ht="14.25" customHeight="1" x14ac:dyDescent="0.2">
      <c r="A29" s="325"/>
      <c r="B29" s="327" t="s">
        <v>18</v>
      </c>
      <c r="C29" s="328"/>
      <c r="D29" s="328"/>
      <c r="E29" s="329"/>
      <c r="F29" s="284">
        <f>SUM(F27:F28)</f>
        <v>110</v>
      </c>
      <c r="G29" s="32"/>
    </row>
    <row r="30" spans="1:11" ht="14.25" customHeight="1" x14ac:dyDescent="0.2">
      <c r="A30" s="323" t="s">
        <v>167</v>
      </c>
      <c r="B30" s="112" t="s">
        <v>41</v>
      </c>
      <c r="C30" s="254">
        <v>4</v>
      </c>
      <c r="D30" s="254">
        <v>0</v>
      </c>
      <c r="E30" s="254">
        <v>0</v>
      </c>
      <c r="F30" s="255">
        <f>SUM(C30:E30)</f>
        <v>4</v>
      </c>
      <c r="G30" s="32"/>
    </row>
    <row r="31" spans="1:11" ht="14.25" customHeight="1" x14ac:dyDescent="0.2">
      <c r="A31" s="324"/>
      <c r="B31" s="112" t="s">
        <v>42</v>
      </c>
      <c r="C31" s="254">
        <v>287</v>
      </c>
      <c r="D31" s="254">
        <v>3</v>
      </c>
      <c r="E31" s="254">
        <v>0</v>
      </c>
      <c r="F31" s="255">
        <f>SUM(C31:E31)</f>
        <v>290</v>
      </c>
      <c r="G31" s="32"/>
      <c r="K31" s="126"/>
    </row>
    <row r="32" spans="1:11" ht="14.25" customHeight="1" x14ac:dyDescent="0.2">
      <c r="A32" s="325"/>
      <c r="B32" s="327" t="s">
        <v>18</v>
      </c>
      <c r="C32" s="328"/>
      <c r="D32" s="328"/>
      <c r="E32" s="329"/>
      <c r="F32" s="284">
        <f>SUM(F30:F31)</f>
        <v>294</v>
      </c>
      <c r="G32" s="32"/>
    </row>
    <row r="33" spans="1:8" ht="14.25" customHeight="1" x14ac:dyDescent="0.2">
      <c r="A33" s="323" t="s">
        <v>13</v>
      </c>
      <c r="B33" s="112" t="s">
        <v>41</v>
      </c>
      <c r="C33" s="254">
        <v>6</v>
      </c>
      <c r="D33" s="254">
        <v>2</v>
      </c>
      <c r="E33" s="255">
        <v>1</v>
      </c>
      <c r="F33" s="255">
        <f>SUM(C33:E33)</f>
        <v>9</v>
      </c>
      <c r="G33" s="32"/>
    </row>
    <row r="34" spans="1:8" ht="14.25" customHeight="1" x14ac:dyDescent="0.2">
      <c r="A34" s="324"/>
      <c r="B34" s="112" t="s">
        <v>42</v>
      </c>
      <c r="C34" s="254">
        <v>4</v>
      </c>
      <c r="D34" s="254">
        <v>0</v>
      </c>
      <c r="E34" s="254">
        <v>0</v>
      </c>
      <c r="F34" s="255">
        <f>SUM(C34:E34)</f>
        <v>4</v>
      </c>
      <c r="G34" s="32"/>
    </row>
    <row r="35" spans="1:8" ht="14.25" customHeight="1" x14ac:dyDescent="0.2">
      <c r="A35" s="325"/>
      <c r="B35" s="327" t="s">
        <v>18</v>
      </c>
      <c r="C35" s="328"/>
      <c r="D35" s="328"/>
      <c r="E35" s="329"/>
      <c r="F35" s="284">
        <f>SUM(F33:F34)</f>
        <v>13</v>
      </c>
      <c r="G35" s="32"/>
    </row>
    <row r="36" spans="1:8" ht="14.25" customHeight="1" x14ac:dyDescent="0.2">
      <c r="A36" s="323" t="s">
        <v>293</v>
      </c>
      <c r="B36" s="112" t="s">
        <v>41</v>
      </c>
      <c r="C36" s="254">
        <v>3</v>
      </c>
      <c r="D36" s="254">
        <v>7</v>
      </c>
      <c r="E36" s="254">
        <v>0</v>
      </c>
      <c r="F36" s="255">
        <v>9</v>
      </c>
      <c r="G36" s="32"/>
      <c r="H36" s="288"/>
    </row>
    <row r="37" spans="1:8" ht="14.25" customHeight="1" x14ac:dyDescent="0.2">
      <c r="A37" s="324"/>
      <c r="B37" s="112" t="s">
        <v>42</v>
      </c>
      <c r="C37" s="254">
        <v>0</v>
      </c>
      <c r="D37" s="254">
        <v>0</v>
      </c>
      <c r="E37" s="254">
        <v>0</v>
      </c>
      <c r="F37" s="255">
        <v>0</v>
      </c>
      <c r="G37" s="32"/>
      <c r="H37" s="61"/>
    </row>
    <row r="38" spans="1:8" ht="14.25" customHeight="1" x14ac:dyDescent="0.2">
      <c r="A38" s="325"/>
      <c r="B38" s="327" t="s">
        <v>18</v>
      </c>
      <c r="C38" s="328"/>
      <c r="D38" s="328"/>
      <c r="E38" s="329"/>
      <c r="F38" s="284">
        <f>SUM(F36:F37)</f>
        <v>9</v>
      </c>
      <c r="G38" s="32"/>
      <c r="H38" s="280"/>
    </row>
    <row r="39" spans="1:8" ht="14.25" customHeight="1" x14ac:dyDescent="0.2">
      <c r="A39" s="323" t="s">
        <v>37</v>
      </c>
      <c r="B39" s="112" t="s">
        <v>41</v>
      </c>
      <c r="C39" s="254">
        <v>3</v>
      </c>
      <c r="D39" s="254">
        <v>0</v>
      </c>
      <c r="E39" s="255">
        <v>0</v>
      </c>
      <c r="F39" s="255">
        <f>SUM(C39:E39)</f>
        <v>3</v>
      </c>
      <c r="G39" s="32"/>
      <c r="H39" s="61"/>
    </row>
    <row r="40" spans="1:8" ht="14.25" customHeight="1" x14ac:dyDescent="0.2">
      <c r="A40" s="324"/>
      <c r="B40" s="112" t="s">
        <v>42</v>
      </c>
      <c r="C40" s="254">
        <v>0</v>
      </c>
      <c r="D40" s="254">
        <v>0</v>
      </c>
      <c r="E40" s="254">
        <v>0</v>
      </c>
      <c r="F40" s="255">
        <v>0</v>
      </c>
      <c r="G40" s="32"/>
      <c r="H40" s="61"/>
    </row>
    <row r="41" spans="1:8" ht="14.25" customHeight="1" x14ac:dyDescent="0.2">
      <c r="A41" s="325"/>
      <c r="B41" s="327" t="s">
        <v>18</v>
      </c>
      <c r="C41" s="328"/>
      <c r="D41" s="328"/>
      <c r="E41" s="329"/>
      <c r="F41" s="284">
        <f>SUM(F39:F40)</f>
        <v>3</v>
      </c>
      <c r="G41" s="32"/>
      <c r="H41" s="61"/>
    </row>
    <row r="42" spans="1:8" ht="14.25" customHeight="1" x14ac:dyDescent="0.2">
      <c r="A42" s="323" t="s">
        <v>16</v>
      </c>
      <c r="B42" s="112" t="s">
        <v>41</v>
      </c>
      <c r="C42" s="254">
        <v>8</v>
      </c>
      <c r="D42" s="254">
        <v>10</v>
      </c>
      <c r="E42" s="254">
        <v>0</v>
      </c>
      <c r="F42" s="255">
        <f>SUM(C42:E42)</f>
        <v>18</v>
      </c>
      <c r="G42" s="32"/>
      <c r="H42" s="61"/>
    </row>
    <row r="43" spans="1:8" ht="14.25" customHeight="1" x14ac:dyDescent="0.2">
      <c r="A43" s="324"/>
      <c r="B43" s="112" t="s">
        <v>42</v>
      </c>
      <c r="C43" s="256">
        <v>6</v>
      </c>
      <c r="D43" s="254">
        <v>3</v>
      </c>
      <c r="E43" s="254">
        <v>0</v>
      </c>
      <c r="F43" s="255">
        <f>SUM(C43:E43)</f>
        <v>9</v>
      </c>
      <c r="G43" s="32"/>
      <c r="H43" s="61"/>
    </row>
    <row r="44" spans="1:8" ht="14.25" customHeight="1" x14ac:dyDescent="0.2">
      <c r="A44" s="325"/>
      <c r="B44" s="327" t="s">
        <v>18</v>
      </c>
      <c r="C44" s="328"/>
      <c r="D44" s="328"/>
      <c r="E44" s="329"/>
      <c r="F44" s="284">
        <f>SUM(F42:F43)</f>
        <v>27</v>
      </c>
      <c r="G44" s="32"/>
      <c r="H44" s="61"/>
    </row>
    <row r="45" spans="1:8" ht="14.25" customHeight="1" x14ac:dyDescent="0.2">
      <c r="A45" s="323" t="s">
        <v>294</v>
      </c>
      <c r="B45" s="112" t="s">
        <v>41</v>
      </c>
      <c r="C45" s="254">
        <v>14</v>
      </c>
      <c r="D45" s="254">
        <v>4</v>
      </c>
      <c r="E45" s="254">
        <v>0</v>
      </c>
      <c r="F45" s="255">
        <f>SUM(C45:E45)</f>
        <v>18</v>
      </c>
      <c r="G45" s="32"/>
      <c r="H45" s="61"/>
    </row>
    <row r="46" spans="1:8" ht="14.25" customHeight="1" x14ac:dyDescent="0.2">
      <c r="A46" s="324"/>
      <c r="B46" s="112" t="s">
        <v>42</v>
      </c>
      <c r="C46" s="254">
        <v>18</v>
      </c>
      <c r="D46" s="254">
        <v>3</v>
      </c>
      <c r="E46" s="254">
        <v>0</v>
      </c>
      <c r="F46" s="255">
        <v>20</v>
      </c>
      <c r="G46" s="32"/>
      <c r="H46" s="281"/>
    </row>
    <row r="47" spans="1:8" ht="14.25" customHeight="1" x14ac:dyDescent="0.2">
      <c r="A47" s="325"/>
      <c r="B47" s="327" t="s">
        <v>18</v>
      </c>
      <c r="C47" s="328"/>
      <c r="D47" s="328"/>
      <c r="E47" s="329"/>
      <c r="F47" s="284">
        <f>SUM(F45:F46)</f>
        <v>38</v>
      </c>
      <c r="G47" s="32"/>
      <c r="H47" s="61"/>
    </row>
    <row r="48" spans="1:8" ht="14.25" customHeight="1" x14ac:dyDescent="0.2">
      <c r="A48" s="323" t="s">
        <v>295</v>
      </c>
      <c r="B48" s="112" t="s">
        <v>41</v>
      </c>
      <c r="C48" s="254">
        <v>3</v>
      </c>
      <c r="D48" s="254">
        <v>7</v>
      </c>
      <c r="E48" s="254">
        <v>1</v>
      </c>
      <c r="F48" s="255">
        <v>10</v>
      </c>
      <c r="G48" s="32"/>
      <c r="H48" s="281"/>
    </row>
    <row r="49" spans="1:8" ht="14.25" customHeight="1" x14ac:dyDescent="0.2">
      <c r="A49" s="324"/>
      <c r="B49" s="112" t="s">
        <v>42</v>
      </c>
      <c r="C49" s="254">
        <v>20</v>
      </c>
      <c r="D49" s="254">
        <v>0</v>
      </c>
      <c r="E49" s="254">
        <v>0</v>
      </c>
      <c r="F49" s="255">
        <f>SUM(C49:E49)</f>
        <v>20</v>
      </c>
      <c r="G49" s="32"/>
      <c r="H49" s="288"/>
    </row>
    <row r="50" spans="1:8" ht="14.25" customHeight="1" x14ac:dyDescent="0.2">
      <c r="A50" s="325"/>
      <c r="B50" s="327" t="s">
        <v>18</v>
      </c>
      <c r="C50" s="328"/>
      <c r="D50" s="328"/>
      <c r="E50" s="329"/>
      <c r="F50" s="284">
        <f>SUM(F48:F49)</f>
        <v>30</v>
      </c>
      <c r="G50" s="32"/>
      <c r="H50" s="61"/>
    </row>
    <row r="51" spans="1:8" ht="14.25" customHeight="1" x14ac:dyDescent="0.2">
      <c r="A51" s="323" t="s">
        <v>18</v>
      </c>
      <c r="B51" s="112" t="s">
        <v>41</v>
      </c>
      <c r="C51" s="282">
        <f>C6+C9+C12+C15+C18+C21+C24+C27+C30+C33+C36+C39+C42+C45+C48</f>
        <v>244</v>
      </c>
      <c r="D51" s="282">
        <f>D6+D9+D12+D15+D18+D21+D24+D27+D30+D33+D36+D39+D42+D45+D48</f>
        <v>108</v>
      </c>
      <c r="E51" s="282">
        <f t="shared" ref="E51" si="1">E6+E9+E12+E15+E18+E21+E24+E27+E30+E33+E36+E39+E42+E45+E48</f>
        <v>4</v>
      </c>
      <c r="F51" s="283">
        <v>351</v>
      </c>
      <c r="H51" s="61"/>
    </row>
    <row r="52" spans="1:8" ht="14.25" customHeight="1" x14ac:dyDescent="0.2">
      <c r="A52" s="325"/>
      <c r="B52" s="112" t="s">
        <v>42</v>
      </c>
      <c r="C52" s="282">
        <f>C7+C10+C13+C16+C19+C22+C25+C28+C31+C34+C37+C40+C43+C46+C49</f>
        <v>1287</v>
      </c>
      <c r="D52" s="282">
        <f t="shared" ref="D52:E52" si="2">D7+D10+D13+D16+D19+D22+D25+D28+D31+D34+D37+D40+D43+D46+D49</f>
        <v>187</v>
      </c>
      <c r="E52" s="282">
        <f t="shared" si="2"/>
        <v>1</v>
      </c>
      <c r="F52" s="283">
        <v>1401</v>
      </c>
      <c r="H52" s="61"/>
    </row>
    <row r="53" spans="1:8" ht="14.25" customHeight="1" x14ac:dyDescent="0.2">
      <c r="A53" s="331" t="s">
        <v>18</v>
      </c>
      <c r="B53" s="331"/>
      <c r="C53" s="331"/>
      <c r="D53" s="331"/>
      <c r="E53" s="332"/>
      <c r="F53" s="285">
        <f>SUM(F51:F52)</f>
        <v>1752</v>
      </c>
      <c r="H53" s="61"/>
    </row>
    <row r="54" spans="1:8" ht="12" customHeight="1" x14ac:dyDescent="0.2">
      <c r="A54" s="330" t="s">
        <v>169</v>
      </c>
      <c r="B54" s="330"/>
      <c r="C54" s="330"/>
      <c r="D54" s="330"/>
      <c r="E54" s="330"/>
      <c r="F54" s="330"/>
      <c r="H54" s="61"/>
    </row>
    <row r="55" spans="1:8" x14ac:dyDescent="0.2">
      <c r="F55" s="37"/>
      <c r="H55" s="61"/>
    </row>
    <row r="56" spans="1:8" x14ac:dyDescent="0.2">
      <c r="F56" s="37"/>
      <c r="H56" s="61"/>
    </row>
    <row r="57" spans="1:8" x14ac:dyDescent="0.2">
      <c r="H57" s="61"/>
    </row>
  </sheetData>
  <mergeCells count="40">
    <mergeCell ref="A42:A44"/>
    <mergeCell ref="B44:E44"/>
    <mergeCell ref="A45:A47"/>
    <mergeCell ref="B47:E47"/>
    <mergeCell ref="A33:A35"/>
    <mergeCell ref="B35:E35"/>
    <mergeCell ref="A36:A38"/>
    <mergeCell ref="B38:E38"/>
    <mergeCell ref="A39:A41"/>
    <mergeCell ref="B41:E41"/>
    <mergeCell ref="A24:A26"/>
    <mergeCell ref="B26:E26"/>
    <mergeCell ref="A27:A29"/>
    <mergeCell ref="B29:E29"/>
    <mergeCell ref="A30:A32"/>
    <mergeCell ref="B32:E32"/>
    <mergeCell ref="B11:E11"/>
    <mergeCell ref="B14:E14"/>
    <mergeCell ref="B20:E20"/>
    <mergeCell ref="B23:E23"/>
    <mergeCell ref="A9:A11"/>
    <mergeCell ref="A12:A14"/>
    <mergeCell ref="A15:A17"/>
    <mergeCell ref="B17:E17"/>
    <mergeCell ref="A18:A20"/>
    <mergeCell ref="A21:A23"/>
    <mergeCell ref="A51:A52"/>
    <mergeCell ref="A54:F54"/>
    <mergeCell ref="A53:E53"/>
    <mergeCell ref="A48:A50"/>
    <mergeCell ref="B50:E50"/>
    <mergeCell ref="A6:A8"/>
    <mergeCell ref="A1:F1"/>
    <mergeCell ref="A2:F2"/>
    <mergeCell ref="A3:E3"/>
    <mergeCell ref="A4:A5"/>
    <mergeCell ref="B4:B5"/>
    <mergeCell ref="C4:E4"/>
    <mergeCell ref="F4:F5"/>
    <mergeCell ref="B8:E8"/>
  </mergeCells>
  <printOptions horizontalCentered="1" verticalCentered="1"/>
  <pageMargins left="0.75" right="0.75" top="0" bottom="0" header="0" footer="0"/>
  <pageSetup orientation="portrait" r:id="rId1"/>
  <headerFooter alignWithMargins="0">
    <oddFooter>&amp;C16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1:G10"/>
  <sheetViews>
    <sheetView rightToLeft="1" workbookViewId="0">
      <selection activeCell="F9" sqref="F9"/>
    </sheetView>
  </sheetViews>
  <sheetFormatPr defaultRowHeight="33" customHeight="1" x14ac:dyDescent="0.2"/>
  <cols>
    <col min="1" max="1" width="7.140625" customWidth="1"/>
    <col min="2" max="2" width="19.42578125" customWidth="1"/>
    <col min="3" max="3" width="19" customWidth="1"/>
    <col min="4" max="4" width="17.7109375" customWidth="1"/>
  </cols>
  <sheetData>
    <row r="1" spans="2:7" ht="30.75" customHeight="1" x14ac:dyDescent="0.2">
      <c r="B1" s="316" t="s">
        <v>257</v>
      </c>
      <c r="C1" s="316"/>
      <c r="D1" s="316"/>
    </row>
    <row r="2" spans="2:7" ht="24.75" customHeight="1" x14ac:dyDescent="0.2">
      <c r="B2" s="316" t="s">
        <v>286</v>
      </c>
      <c r="C2" s="316"/>
      <c r="D2" s="316"/>
      <c r="G2" s="61"/>
    </row>
    <row r="3" spans="2:7" ht="25.5" customHeight="1" x14ac:dyDescent="0.2">
      <c r="B3" s="317" t="s">
        <v>207</v>
      </c>
      <c r="C3" s="317"/>
      <c r="D3" s="317"/>
    </row>
    <row r="4" spans="2:7" ht="33" customHeight="1" x14ac:dyDescent="0.2">
      <c r="B4" s="313" t="s">
        <v>208</v>
      </c>
      <c r="C4" s="334" t="s">
        <v>43</v>
      </c>
      <c r="D4" s="326" t="s">
        <v>209</v>
      </c>
    </row>
    <row r="5" spans="2:7" ht="27" customHeight="1" x14ac:dyDescent="0.2">
      <c r="B5" s="313"/>
      <c r="C5" s="335"/>
      <c r="D5" s="333"/>
    </row>
    <row r="6" spans="2:7" ht="33" customHeight="1" x14ac:dyDescent="0.2">
      <c r="B6" s="189" t="s">
        <v>210</v>
      </c>
      <c r="C6" s="282">
        <v>1737</v>
      </c>
      <c r="D6" s="152" t="s">
        <v>165</v>
      </c>
    </row>
    <row r="7" spans="2:7" ht="33" customHeight="1" x14ac:dyDescent="0.2">
      <c r="B7" s="189" t="s">
        <v>211</v>
      </c>
      <c r="C7" s="219">
        <v>5</v>
      </c>
      <c r="D7" s="152">
        <v>75</v>
      </c>
    </row>
    <row r="8" spans="2:7" ht="33" customHeight="1" x14ac:dyDescent="0.2">
      <c r="B8" s="189" t="s">
        <v>212</v>
      </c>
      <c r="C8" s="219">
        <v>10</v>
      </c>
      <c r="D8" s="152">
        <v>297</v>
      </c>
    </row>
    <row r="9" spans="2:7" ht="33" customHeight="1" x14ac:dyDescent="0.2">
      <c r="B9" s="189" t="s">
        <v>213</v>
      </c>
      <c r="C9" s="282">
        <f>SUM(C6:C8)</f>
        <v>1752</v>
      </c>
      <c r="D9" s="152">
        <f>SUM(D6:D8)</f>
        <v>372</v>
      </c>
    </row>
    <row r="10" spans="2:7" ht="33" customHeight="1" x14ac:dyDescent="0.2">
      <c r="D10" s="55"/>
    </row>
  </sheetData>
  <mergeCells count="6">
    <mergeCell ref="D4:D5"/>
    <mergeCell ref="B3:D3"/>
    <mergeCell ref="B4:B5"/>
    <mergeCell ref="B2:D2"/>
    <mergeCell ref="B1:D1"/>
    <mergeCell ref="C4:C5"/>
  </mergeCells>
  <printOptions horizontalCentered="1" verticalCentered="1"/>
  <pageMargins left="0.25" right="0.25" top="0.75" bottom="0.75" header="0.3" footer="0.3"/>
  <pageSetup paperSize="9" orientation="portrait" r:id="rId1"/>
  <headerFooter>
    <oddFooter>&amp;C18</oddFooter>
  </headerFooter>
  <drawing r:id="rId2"/>
  <legacyDrawing r:id="rId3"/>
  <oleObjects>
    <mc:AlternateContent xmlns:mc="http://schemas.openxmlformats.org/markup-compatibility/2006">
      <mc:Choice Requires="x14">
        <oleObject progId="MSGraph.Chart.8" shapeId="52225" r:id="rId4">
          <objectPr defaultSize="0" autoPict="0" r:id="rId5">
            <anchor moveWithCells="1" sizeWithCells="1">
              <from>
                <xdr:col>1</xdr:col>
                <xdr:colOff>219075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MSGraph.Chart.8" shapeId="5222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L23"/>
  <sheetViews>
    <sheetView rightToLeft="1" workbookViewId="0">
      <selection activeCell="O8" sqref="O8"/>
    </sheetView>
  </sheetViews>
  <sheetFormatPr defaultRowHeight="12.75" x14ac:dyDescent="0.2"/>
  <cols>
    <col min="1" max="1" width="10.28515625" customWidth="1"/>
    <col min="2" max="2" width="6.7109375" customWidth="1"/>
    <col min="3" max="3" width="6.85546875" customWidth="1"/>
    <col min="4" max="4" width="6" customWidth="1"/>
    <col min="5" max="5" width="5.28515625" customWidth="1"/>
    <col min="6" max="6" width="6.7109375" customWidth="1"/>
    <col min="7" max="7" width="6.42578125" customWidth="1"/>
    <col min="8" max="8" width="7.140625" customWidth="1"/>
    <col min="9" max="9" width="8.5703125" customWidth="1"/>
    <col min="10" max="10" width="7.42578125" customWidth="1"/>
    <col min="11" max="11" width="8.140625" customWidth="1"/>
  </cols>
  <sheetData>
    <row r="3" spans="1:12" ht="21" customHeight="1" x14ac:dyDescent="0.2">
      <c r="A3" s="336" t="s">
        <v>335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</row>
    <row r="4" spans="1:12" ht="23.25" x14ac:dyDescent="0.2">
      <c r="A4" s="38" t="s">
        <v>44</v>
      </c>
      <c r="B4" s="39"/>
      <c r="C4" s="39"/>
      <c r="D4" s="39"/>
      <c r="E4" s="39"/>
      <c r="F4" s="39"/>
      <c r="G4" s="39"/>
      <c r="H4" s="39"/>
    </row>
    <row r="5" spans="1:12" ht="23.25" x14ac:dyDescent="0.2">
      <c r="A5" s="337" t="s">
        <v>29</v>
      </c>
      <c r="B5" s="338" t="s">
        <v>46</v>
      </c>
      <c r="C5" s="338"/>
      <c r="D5" s="338" t="s">
        <v>47</v>
      </c>
      <c r="E5" s="338"/>
      <c r="F5" s="339" t="s">
        <v>18</v>
      </c>
      <c r="G5" s="339"/>
      <c r="H5" s="339"/>
      <c r="I5" s="314" t="s">
        <v>224</v>
      </c>
      <c r="J5" s="313"/>
      <c r="K5" s="314" t="s">
        <v>225</v>
      </c>
      <c r="L5" s="315"/>
    </row>
    <row r="6" spans="1:12" ht="23.25" x14ac:dyDescent="0.2">
      <c r="A6" s="337"/>
      <c r="B6" s="84" t="s">
        <v>76</v>
      </c>
      <c r="C6" s="84" t="s">
        <v>77</v>
      </c>
      <c r="D6" s="84" t="s">
        <v>76</v>
      </c>
      <c r="E6" s="84" t="s">
        <v>77</v>
      </c>
      <c r="F6" s="84" t="s">
        <v>76</v>
      </c>
      <c r="G6" s="85" t="s">
        <v>77</v>
      </c>
      <c r="H6" s="85" t="s">
        <v>18</v>
      </c>
      <c r="I6" s="84" t="s">
        <v>76</v>
      </c>
      <c r="J6" s="85" t="s">
        <v>77</v>
      </c>
      <c r="K6" s="84" t="s">
        <v>76</v>
      </c>
      <c r="L6" s="85" t="s">
        <v>77</v>
      </c>
    </row>
    <row r="7" spans="1:12" ht="22.5" customHeight="1" x14ac:dyDescent="0.25">
      <c r="A7" s="86" t="s">
        <v>4</v>
      </c>
      <c r="B7" s="202">
        <v>63</v>
      </c>
      <c r="C7" s="202">
        <v>0</v>
      </c>
      <c r="D7" s="202">
        <v>24</v>
      </c>
      <c r="E7" s="202">
        <v>0</v>
      </c>
      <c r="F7" s="202">
        <f>B7+D7</f>
        <v>87</v>
      </c>
      <c r="G7" s="203">
        <f>C7+E7</f>
        <v>0</v>
      </c>
      <c r="H7" s="203">
        <f>F7+G7</f>
        <v>87</v>
      </c>
      <c r="I7" s="202">
        <f>B7/F7%</f>
        <v>72.41379310344827</v>
      </c>
      <c r="J7" s="203">
        <v>0</v>
      </c>
      <c r="K7" s="202">
        <f>D7/F7%</f>
        <v>27.586206896551726</v>
      </c>
      <c r="L7" s="203">
        <v>0</v>
      </c>
    </row>
    <row r="8" spans="1:12" ht="22.5" customHeight="1" x14ac:dyDescent="0.25">
      <c r="A8" s="86" t="s">
        <v>5</v>
      </c>
      <c r="B8" s="202">
        <v>52</v>
      </c>
      <c r="C8" s="202">
        <v>0</v>
      </c>
      <c r="D8" s="202">
        <v>0</v>
      </c>
      <c r="E8" s="202">
        <v>0</v>
      </c>
      <c r="F8" s="202">
        <f t="shared" ref="F8:F22" si="0">B8+D8</f>
        <v>52</v>
      </c>
      <c r="G8" s="203">
        <f t="shared" ref="G8:G22" si="1">C8+E8</f>
        <v>0</v>
      </c>
      <c r="H8" s="203">
        <f t="shared" ref="H8:H22" si="2">F8+G8</f>
        <v>52</v>
      </c>
      <c r="I8" s="202">
        <f>B8/F8%</f>
        <v>100</v>
      </c>
      <c r="J8" s="203">
        <v>0</v>
      </c>
      <c r="K8" s="203">
        <v>0</v>
      </c>
      <c r="L8" s="203">
        <v>0</v>
      </c>
    </row>
    <row r="9" spans="1:12" ht="22.5" customHeight="1" x14ac:dyDescent="0.25">
      <c r="A9" s="86" t="s">
        <v>6</v>
      </c>
      <c r="B9" s="202">
        <v>77</v>
      </c>
      <c r="C9" s="202">
        <v>0</v>
      </c>
      <c r="D9" s="202">
        <v>0</v>
      </c>
      <c r="E9" s="202">
        <v>0</v>
      </c>
      <c r="F9" s="202">
        <f t="shared" si="0"/>
        <v>77</v>
      </c>
      <c r="G9" s="203">
        <f t="shared" si="1"/>
        <v>0</v>
      </c>
      <c r="H9" s="203">
        <f t="shared" si="2"/>
        <v>77</v>
      </c>
      <c r="I9" s="202">
        <f>B9/F9%</f>
        <v>100</v>
      </c>
      <c r="J9" s="203">
        <v>0</v>
      </c>
      <c r="K9" s="202">
        <f t="shared" ref="K9:K21" si="3">D9/F9%</f>
        <v>0</v>
      </c>
      <c r="L9" s="203">
        <v>0</v>
      </c>
    </row>
    <row r="10" spans="1:12" ht="22.5" customHeight="1" x14ac:dyDescent="0.25">
      <c r="A10" s="86" t="s">
        <v>7</v>
      </c>
      <c r="B10" s="202">
        <v>86</v>
      </c>
      <c r="C10" s="202">
        <v>0</v>
      </c>
      <c r="D10" s="202">
        <v>22</v>
      </c>
      <c r="E10" s="202">
        <v>0</v>
      </c>
      <c r="F10" s="202">
        <f t="shared" si="0"/>
        <v>108</v>
      </c>
      <c r="G10" s="203">
        <f t="shared" si="1"/>
        <v>0</v>
      </c>
      <c r="H10" s="203">
        <f t="shared" si="2"/>
        <v>108</v>
      </c>
      <c r="I10" s="202">
        <f>B10/F10%</f>
        <v>79.629629629629619</v>
      </c>
      <c r="J10" s="203">
        <v>0</v>
      </c>
      <c r="K10" s="202">
        <f t="shared" si="3"/>
        <v>20.37037037037037</v>
      </c>
      <c r="L10" s="203">
        <v>0</v>
      </c>
    </row>
    <row r="11" spans="1:12" ht="22.5" customHeight="1" x14ac:dyDescent="0.25">
      <c r="A11" s="86" t="s">
        <v>8</v>
      </c>
      <c r="B11" s="202">
        <v>714</v>
      </c>
      <c r="C11" s="202">
        <v>12</v>
      </c>
      <c r="D11" s="202">
        <v>83</v>
      </c>
      <c r="E11" s="202">
        <v>2</v>
      </c>
      <c r="F11" s="202">
        <f>B11+D11</f>
        <v>797</v>
      </c>
      <c r="G11" s="203">
        <f t="shared" si="1"/>
        <v>14</v>
      </c>
      <c r="H11" s="203">
        <f t="shared" si="2"/>
        <v>811</v>
      </c>
      <c r="I11" s="202">
        <f t="shared" ref="I11:I22" si="4">B11/F11%</f>
        <v>89.585947302383943</v>
      </c>
      <c r="J11" s="203">
        <f t="shared" ref="J11:J21" si="5">C11/G11%</f>
        <v>85.714285714285708</v>
      </c>
      <c r="K11" s="202">
        <f t="shared" si="3"/>
        <v>10.414052697616061</v>
      </c>
      <c r="L11" s="203">
        <f t="shared" ref="L11:L22" si="6">E11/G11%</f>
        <v>14.285714285714285</v>
      </c>
    </row>
    <row r="12" spans="1:12" ht="22.5" customHeight="1" x14ac:dyDescent="0.25">
      <c r="A12" s="86" t="s">
        <v>9</v>
      </c>
      <c r="B12" s="202">
        <v>42</v>
      </c>
      <c r="C12" s="202">
        <v>3</v>
      </c>
      <c r="D12" s="202">
        <v>36</v>
      </c>
      <c r="E12" s="202">
        <v>1</v>
      </c>
      <c r="F12" s="202">
        <f t="shared" si="0"/>
        <v>78</v>
      </c>
      <c r="G12" s="203">
        <f t="shared" si="1"/>
        <v>4</v>
      </c>
      <c r="H12" s="203">
        <f t="shared" si="2"/>
        <v>82</v>
      </c>
      <c r="I12" s="202">
        <f t="shared" si="4"/>
        <v>53.846153846153847</v>
      </c>
      <c r="J12" s="203">
        <f t="shared" si="5"/>
        <v>75</v>
      </c>
      <c r="K12" s="202">
        <f t="shared" si="3"/>
        <v>46.153846153846153</v>
      </c>
      <c r="L12" s="203">
        <f t="shared" si="6"/>
        <v>25</v>
      </c>
    </row>
    <row r="13" spans="1:12" ht="22.5" customHeight="1" x14ac:dyDescent="0.25">
      <c r="A13" s="86" t="s">
        <v>10</v>
      </c>
      <c r="B13" s="202">
        <v>6</v>
      </c>
      <c r="C13" s="202">
        <v>2</v>
      </c>
      <c r="D13" s="202">
        <v>3</v>
      </c>
      <c r="E13" s="202">
        <v>0</v>
      </c>
      <c r="F13" s="202">
        <f t="shared" si="0"/>
        <v>9</v>
      </c>
      <c r="G13" s="203">
        <f t="shared" si="1"/>
        <v>2</v>
      </c>
      <c r="H13" s="203">
        <f t="shared" si="2"/>
        <v>11</v>
      </c>
      <c r="I13" s="202">
        <f t="shared" si="4"/>
        <v>66.666666666666671</v>
      </c>
      <c r="J13" s="203">
        <f t="shared" si="5"/>
        <v>100</v>
      </c>
      <c r="K13" s="202">
        <f t="shared" si="3"/>
        <v>33.333333333333336</v>
      </c>
      <c r="L13" s="203">
        <f t="shared" si="6"/>
        <v>0</v>
      </c>
    </row>
    <row r="14" spans="1:12" ht="22.5" customHeight="1" x14ac:dyDescent="0.25">
      <c r="A14" s="86" t="s">
        <v>11</v>
      </c>
      <c r="B14" s="202">
        <v>106</v>
      </c>
      <c r="C14" s="202">
        <v>2</v>
      </c>
      <c r="D14" s="202">
        <v>2</v>
      </c>
      <c r="E14" s="202">
        <v>0</v>
      </c>
      <c r="F14" s="202">
        <f t="shared" si="0"/>
        <v>108</v>
      </c>
      <c r="G14" s="203">
        <f t="shared" si="1"/>
        <v>2</v>
      </c>
      <c r="H14" s="203">
        <f t="shared" si="2"/>
        <v>110</v>
      </c>
      <c r="I14" s="202">
        <f t="shared" si="4"/>
        <v>98.148148148148138</v>
      </c>
      <c r="J14" s="203">
        <f t="shared" si="5"/>
        <v>100</v>
      </c>
      <c r="K14" s="202">
        <f t="shared" si="3"/>
        <v>1.8518518518518516</v>
      </c>
      <c r="L14" s="203">
        <v>0</v>
      </c>
    </row>
    <row r="15" spans="1:12" ht="22.5" customHeight="1" x14ac:dyDescent="0.25">
      <c r="A15" s="86" t="s">
        <v>12</v>
      </c>
      <c r="B15" s="202">
        <v>267</v>
      </c>
      <c r="C15" s="202">
        <v>4</v>
      </c>
      <c r="D15" s="202">
        <v>23</v>
      </c>
      <c r="E15" s="202">
        <v>0</v>
      </c>
      <c r="F15" s="202">
        <f t="shared" si="0"/>
        <v>290</v>
      </c>
      <c r="G15" s="203">
        <f t="shared" si="1"/>
        <v>4</v>
      </c>
      <c r="H15" s="203">
        <f t="shared" si="2"/>
        <v>294</v>
      </c>
      <c r="I15" s="202">
        <f t="shared" si="4"/>
        <v>92.068965517241381</v>
      </c>
      <c r="J15" s="203">
        <f t="shared" si="5"/>
        <v>100</v>
      </c>
      <c r="K15" s="202">
        <f t="shared" si="3"/>
        <v>7.931034482758621</v>
      </c>
      <c r="L15" s="203">
        <v>0</v>
      </c>
    </row>
    <row r="16" spans="1:12" ht="22.5" customHeight="1" x14ac:dyDescent="0.25">
      <c r="A16" s="86" t="s">
        <v>13</v>
      </c>
      <c r="B16" s="202">
        <v>4</v>
      </c>
      <c r="C16" s="202">
        <v>1</v>
      </c>
      <c r="D16" s="202">
        <v>8</v>
      </c>
      <c r="E16" s="202">
        <v>0</v>
      </c>
      <c r="F16" s="202">
        <f t="shared" si="0"/>
        <v>12</v>
      </c>
      <c r="G16" s="203">
        <f t="shared" si="1"/>
        <v>1</v>
      </c>
      <c r="H16" s="203">
        <f t="shared" si="2"/>
        <v>13</v>
      </c>
      <c r="I16" s="202">
        <f t="shared" si="4"/>
        <v>33.333333333333336</v>
      </c>
      <c r="J16" s="203">
        <f t="shared" si="5"/>
        <v>100</v>
      </c>
      <c r="K16" s="202">
        <f t="shared" si="3"/>
        <v>66.666666666666671</v>
      </c>
      <c r="L16" s="203">
        <v>0</v>
      </c>
    </row>
    <row r="17" spans="1:12" ht="22.5" customHeight="1" x14ac:dyDescent="0.25">
      <c r="A17" s="86" t="s">
        <v>14</v>
      </c>
      <c r="B17" s="202">
        <v>9</v>
      </c>
      <c r="C17" s="202">
        <v>0</v>
      </c>
      <c r="D17" s="202">
        <v>0</v>
      </c>
      <c r="E17" s="202">
        <v>0</v>
      </c>
      <c r="F17" s="202">
        <f t="shared" si="0"/>
        <v>9</v>
      </c>
      <c r="G17" s="203">
        <f t="shared" si="1"/>
        <v>0</v>
      </c>
      <c r="H17" s="203">
        <f t="shared" si="2"/>
        <v>9</v>
      </c>
      <c r="I17" s="202">
        <f t="shared" si="4"/>
        <v>100</v>
      </c>
      <c r="J17" s="203">
        <v>0</v>
      </c>
      <c r="K17" s="202">
        <f t="shared" si="3"/>
        <v>0</v>
      </c>
      <c r="L17" s="203">
        <v>0</v>
      </c>
    </row>
    <row r="18" spans="1:12" ht="22.5" customHeight="1" x14ac:dyDescent="0.25">
      <c r="A18" s="86" t="s">
        <v>15</v>
      </c>
      <c r="B18" s="202">
        <v>2</v>
      </c>
      <c r="C18" s="202">
        <v>0</v>
      </c>
      <c r="D18" s="202">
        <v>1</v>
      </c>
      <c r="E18" s="202">
        <v>0</v>
      </c>
      <c r="F18" s="202">
        <f t="shared" si="0"/>
        <v>3</v>
      </c>
      <c r="G18" s="203">
        <f t="shared" si="1"/>
        <v>0</v>
      </c>
      <c r="H18" s="203">
        <f t="shared" si="2"/>
        <v>3</v>
      </c>
      <c r="I18" s="202">
        <f t="shared" si="4"/>
        <v>66.666666666666671</v>
      </c>
      <c r="J18" s="203">
        <v>0</v>
      </c>
      <c r="K18" s="202">
        <f t="shared" si="3"/>
        <v>33.333333333333336</v>
      </c>
      <c r="L18" s="203">
        <v>0</v>
      </c>
    </row>
    <row r="19" spans="1:12" ht="22.5" customHeight="1" x14ac:dyDescent="0.25">
      <c r="A19" s="86" t="s">
        <v>16</v>
      </c>
      <c r="B19" s="202">
        <v>7</v>
      </c>
      <c r="C19" s="202">
        <v>1</v>
      </c>
      <c r="D19" s="202">
        <v>18</v>
      </c>
      <c r="E19" s="202">
        <v>1</v>
      </c>
      <c r="F19" s="202">
        <f t="shared" si="0"/>
        <v>25</v>
      </c>
      <c r="G19" s="203">
        <f t="shared" si="1"/>
        <v>2</v>
      </c>
      <c r="H19" s="203">
        <f t="shared" si="2"/>
        <v>27</v>
      </c>
      <c r="I19" s="202">
        <f t="shared" si="4"/>
        <v>28</v>
      </c>
      <c r="J19" s="203">
        <f t="shared" si="5"/>
        <v>50</v>
      </c>
      <c r="K19" s="202">
        <f t="shared" si="3"/>
        <v>72</v>
      </c>
      <c r="L19" s="203">
        <f t="shared" si="6"/>
        <v>50</v>
      </c>
    </row>
    <row r="20" spans="1:12" ht="22.5" customHeight="1" x14ac:dyDescent="0.25">
      <c r="A20" s="86" t="s">
        <v>38</v>
      </c>
      <c r="B20" s="202">
        <v>35</v>
      </c>
      <c r="C20" s="202">
        <v>1</v>
      </c>
      <c r="D20" s="202">
        <v>2</v>
      </c>
      <c r="E20" s="202">
        <v>0</v>
      </c>
      <c r="F20" s="202">
        <f t="shared" si="0"/>
        <v>37</v>
      </c>
      <c r="G20" s="203">
        <f t="shared" si="1"/>
        <v>1</v>
      </c>
      <c r="H20" s="203">
        <f t="shared" si="2"/>
        <v>38</v>
      </c>
      <c r="I20" s="202">
        <f t="shared" si="4"/>
        <v>94.594594594594597</v>
      </c>
      <c r="J20" s="203">
        <v>0</v>
      </c>
      <c r="K20" s="202">
        <f t="shared" si="3"/>
        <v>5.4054054054054053</v>
      </c>
      <c r="L20" s="203">
        <f t="shared" si="6"/>
        <v>0</v>
      </c>
    </row>
    <row r="21" spans="1:12" ht="22.5" customHeight="1" x14ac:dyDescent="0.25">
      <c r="A21" s="86" t="s">
        <v>17</v>
      </c>
      <c r="B21" s="202">
        <v>16</v>
      </c>
      <c r="C21" s="202">
        <v>2</v>
      </c>
      <c r="D21" s="202">
        <v>11</v>
      </c>
      <c r="E21" s="202">
        <v>1</v>
      </c>
      <c r="F21" s="202">
        <f t="shared" si="0"/>
        <v>27</v>
      </c>
      <c r="G21" s="203">
        <f t="shared" si="1"/>
        <v>3</v>
      </c>
      <c r="H21" s="203">
        <f t="shared" si="2"/>
        <v>30</v>
      </c>
      <c r="I21" s="202">
        <f t="shared" si="4"/>
        <v>59.259259259259252</v>
      </c>
      <c r="J21" s="203">
        <f t="shared" si="5"/>
        <v>66.666666666666671</v>
      </c>
      <c r="K21" s="202">
        <f t="shared" si="3"/>
        <v>40.74074074074074</v>
      </c>
      <c r="L21" s="203">
        <f t="shared" si="6"/>
        <v>33.333333333333336</v>
      </c>
    </row>
    <row r="22" spans="1:12" ht="22.5" customHeight="1" x14ac:dyDescent="0.25">
      <c r="A22" s="86" t="s">
        <v>18</v>
      </c>
      <c r="B22" s="282">
        <f>SUM(B7:B21)</f>
        <v>1486</v>
      </c>
      <c r="C22" s="282">
        <f>SUM(C7:C21)</f>
        <v>28</v>
      </c>
      <c r="D22" s="282">
        <f>SUM(D7:D21)</f>
        <v>233</v>
      </c>
      <c r="E22" s="282">
        <f>SUM(E7:E21)</f>
        <v>5</v>
      </c>
      <c r="F22" s="282">
        <f t="shared" si="0"/>
        <v>1719</v>
      </c>
      <c r="G22" s="282">
        <f t="shared" si="1"/>
        <v>33</v>
      </c>
      <c r="H22" s="282">
        <f t="shared" si="2"/>
        <v>1752</v>
      </c>
      <c r="I22" s="282">
        <f t="shared" si="4"/>
        <v>86.445607911576488</v>
      </c>
      <c r="J22" s="282">
        <f>C22/G22%</f>
        <v>84.848484848484844</v>
      </c>
      <c r="K22" s="282">
        <f>D22/F22%</f>
        <v>13.554392088423501</v>
      </c>
      <c r="L22" s="283">
        <f t="shared" si="6"/>
        <v>15.15151515151515</v>
      </c>
    </row>
    <row r="23" spans="1:12" x14ac:dyDescent="0.2">
      <c r="C23" s="55"/>
      <c r="H23" s="55"/>
    </row>
  </sheetData>
  <mergeCells count="7">
    <mergeCell ref="I5:J5"/>
    <mergeCell ref="K5:L5"/>
    <mergeCell ref="A3:L3"/>
    <mergeCell ref="A5:A6"/>
    <mergeCell ref="B5:C5"/>
    <mergeCell ref="D5:E5"/>
    <mergeCell ref="F5:H5"/>
  </mergeCells>
  <printOptions horizontalCentered="1" verticalCentered="1"/>
  <pageMargins left="0.7" right="0.7" top="0.75" bottom="0.75" header="0.3" footer="0.3"/>
  <pageSetup paperSize="9" orientation="portrait" r:id="rId1"/>
  <headerFooter>
    <oddFooter>&amp;C19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32</vt:i4>
      </vt:variant>
      <vt:variant>
        <vt:lpstr>نطاقات تمت تسميتها</vt:lpstr>
      </vt:variant>
      <vt:variant>
        <vt:i4>3</vt:i4>
      </vt:variant>
    </vt:vector>
  </HeadingPairs>
  <TitlesOfParts>
    <vt:vector size="35" baseType="lpstr">
      <vt:lpstr>1</vt:lpstr>
      <vt:lpstr>2</vt:lpstr>
      <vt:lpstr>3</vt:lpstr>
      <vt:lpstr>4</vt:lpstr>
      <vt:lpstr>ت4</vt:lpstr>
      <vt:lpstr>4ح</vt:lpstr>
      <vt:lpstr>5</vt:lpstr>
      <vt:lpstr>6</vt:lpstr>
      <vt:lpstr>7</vt:lpstr>
      <vt:lpstr>8</vt:lpstr>
      <vt:lpstr>9</vt:lpstr>
      <vt:lpstr>10</vt:lpstr>
      <vt:lpstr>11خ</vt:lpstr>
      <vt:lpstr>12u</vt:lpstr>
      <vt:lpstr>12ع</vt:lpstr>
      <vt:lpstr>12ه</vt:lpstr>
      <vt:lpstr>12ض</vt:lpstr>
      <vt:lpstr>13</vt:lpstr>
      <vt:lpstr>13ث</vt:lpstr>
      <vt:lpstr>14</vt:lpstr>
      <vt:lpstr>14ق</vt:lpstr>
      <vt:lpstr>15</vt:lpstr>
      <vt:lpstr>16</vt:lpstr>
      <vt:lpstr>16s</vt:lpstr>
      <vt:lpstr>16w</vt:lpstr>
      <vt:lpstr>17</vt:lpstr>
      <vt:lpstr>18</vt:lpstr>
      <vt:lpstr>19</vt:lpstr>
      <vt:lpstr>20</vt:lpstr>
      <vt:lpstr>21</vt:lpstr>
      <vt:lpstr>22</vt:lpstr>
      <vt:lpstr>23</vt:lpstr>
      <vt:lpstr>'12ض'!Print_Area</vt:lpstr>
      <vt:lpstr>'14ق'!Print_Area</vt:lpstr>
      <vt:lpstr>ت4!Print_Area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Master</dc:creator>
  <cp:lastModifiedBy>Maher</cp:lastModifiedBy>
  <cp:lastPrinted>2024-05-05T05:12:51Z</cp:lastPrinted>
  <dcterms:created xsi:type="dcterms:W3CDTF">2020-02-11T07:38:25Z</dcterms:created>
  <dcterms:modified xsi:type="dcterms:W3CDTF">2024-07-03T04:37:18Z</dcterms:modified>
</cp:coreProperties>
</file>